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33154.00_Bayside-R3+R4-RFP\08-Consultants\00-Architectural\_KIRKOR\Out\2014-09-30\"/>
    </mc:Choice>
  </mc:AlternateContent>
  <bookViews>
    <workbookView xWindow="0" yWindow="0" windowWidth="25200" windowHeight="12570" tabRatio="631"/>
  </bookViews>
  <sheets>
    <sheet name="Unit Matrix" sheetId="15" r:id="rId1"/>
  </sheets>
  <definedNames>
    <definedName name="_xlnm.Print_Area" localSheetId="0">'Unit Matrix'!$B$1:$X$117</definedName>
  </definedNames>
  <calcPr calcId="152511"/>
</workbook>
</file>

<file path=xl/calcChain.xml><?xml version="1.0" encoding="utf-8"?>
<calcChain xmlns="http://schemas.openxmlformats.org/spreadsheetml/2006/main">
  <c r="H117" i="15" l="1"/>
  <c r="I117" i="15"/>
  <c r="J117" i="15"/>
  <c r="K117" i="15"/>
  <c r="L117" i="15"/>
  <c r="M117" i="15"/>
  <c r="N117" i="15"/>
  <c r="O117" i="15"/>
  <c r="H116" i="15" l="1"/>
  <c r="H110" i="15"/>
  <c r="H101" i="15"/>
  <c r="H91" i="15"/>
  <c r="H75" i="15"/>
  <c r="H62" i="15"/>
  <c r="H47" i="15"/>
  <c r="H45" i="15"/>
  <c r="H42" i="15"/>
  <c r="H29" i="15"/>
  <c r="H106" i="15"/>
  <c r="H102" i="15"/>
  <c r="H98" i="15"/>
  <c r="H97" i="15"/>
  <c r="H69" i="15"/>
  <c r="H68" i="15"/>
  <c r="H66" i="15"/>
  <c r="H64" i="15"/>
  <c r="H55" i="15"/>
  <c r="H54" i="15"/>
  <c r="H52" i="15"/>
  <c r="H50" i="15"/>
  <c r="H44" i="15"/>
  <c r="H31" i="15"/>
  <c r="H24" i="15"/>
  <c r="H22" i="15"/>
  <c r="H13" i="15"/>
  <c r="U117" i="15" l="1"/>
  <c r="S91" i="15"/>
  <c r="U89" i="15"/>
  <c r="W89" i="15" s="1"/>
  <c r="F89" i="15"/>
  <c r="X89" i="15" s="1"/>
  <c r="F13" i="15" l="1"/>
  <c r="S116" i="15" l="1"/>
  <c r="O62" i="15"/>
  <c r="O75" i="15"/>
  <c r="J42" i="15"/>
  <c r="I29" i="15"/>
  <c r="Q91" i="15"/>
  <c r="R91" i="15"/>
  <c r="S101" i="15"/>
  <c r="T75" i="15"/>
  <c r="S75" i="15"/>
  <c r="R75" i="15"/>
  <c r="Q75" i="15"/>
  <c r="P75" i="15"/>
  <c r="N75" i="15"/>
  <c r="M75" i="15"/>
  <c r="L75" i="15"/>
  <c r="K75" i="15"/>
  <c r="J75" i="15"/>
  <c r="I75" i="15"/>
  <c r="U74" i="15"/>
  <c r="W74" i="15" s="1"/>
  <c r="F74" i="15"/>
  <c r="U73" i="15"/>
  <c r="F73" i="15"/>
  <c r="U72" i="15"/>
  <c r="W72" i="15" s="1"/>
  <c r="F72" i="15"/>
  <c r="U71" i="15"/>
  <c r="F71" i="15"/>
  <c r="U70" i="15"/>
  <c r="W70" i="15" s="1"/>
  <c r="F70" i="15"/>
  <c r="U69" i="15"/>
  <c r="F69" i="15"/>
  <c r="U68" i="15"/>
  <c r="W68" i="15" s="1"/>
  <c r="F68" i="15"/>
  <c r="U67" i="15"/>
  <c r="F67" i="15"/>
  <c r="U66" i="15"/>
  <c r="W66" i="15" s="1"/>
  <c r="F66" i="15"/>
  <c r="U65" i="15"/>
  <c r="F65" i="15"/>
  <c r="U64" i="15"/>
  <c r="W64" i="15" s="1"/>
  <c r="F64" i="15"/>
  <c r="U63" i="15"/>
  <c r="F63" i="15"/>
  <c r="U46" i="15"/>
  <c r="U44" i="15"/>
  <c r="U43" i="15"/>
  <c r="T62" i="15"/>
  <c r="S62" i="15"/>
  <c r="R62" i="15"/>
  <c r="Q62" i="15"/>
  <c r="M62" i="15"/>
  <c r="K62" i="15"/>
  <c r="J62" i="15"/>
  <c r="L62" i="15"/>
  <c r="T101" i="15"/>
  <c r="R101" i="15"/>
  <c r="Q101" i="15"/>
  <c r="P101" i="15"/>
  <c r="O101" i="15"/>
  <c r="N101" i="15"/>
  <c r="M101" i="15"/>
  <c r="L101" i="15"/>
  <c r="K101" i="15"/>
  <c r="J101" i="15"/>
  <c r="I101" i="15"/>
  <c r="T110" i="15"/>
  <c r="R110" i="15"/>
  <c r="Q110" i="15"/>
  <c r="P110" i="15"/>
  <c r="O110" i="15"/>
  <c r="N110" i="15"/>
  <c r="M110" i="15"/>
  <c r="L110" i="15"/>
  <c r="K110" i="15"/>
  <c r="J110" i="15"/>
  <c r="I110" i="15"/>
  <c r="T116" i="15"/>
  <c r="Q116" i="15"/>
  <c r="R116" i="15"/>
  <c r="O116" i="15"/>
  <c r="P116" i="15"/>
  <c r="N116" i="15"/>
  <c r="M116" i="15"/>
  <c r="L116" i="15"/>
  <c r="K116" i="15"/>
  <c r="J116" i="15"/>
  <c r="I116" i="15"/>
  <c r="P91" i="15"/>
  <c r="O91" i="15"/>
  <c r="N91" i="15"/>
  <c r="M91" i="15"/>
  <c r="L91" i="15"/>
  <c r="K91" i="15"/>
  <c r="J91" i="15"/>
  <c r="I91" i="15"/>
  <c r="I62" i="15"/>
  <c r="S110" i="15"/>
  <c r="P62" i="15"/>
  <c r="N62" i="15"/>
  <c r="U115" i="15"/>
  <c r="W115" i="15" s="1"/>
  <c r="F115" i="15"/>
  <c r="U114" i="15"/>
  <c r="F114" i="15"/>
  <c r="U113" i="15"/>
  <c r="W113" i="15" s="1"/>
  <c r="F113" i="15"/>
  <c r="U112" i="15"/>
  <c r="F112" i="15"/>
  <c r="U111" i="15"/>
  <c r="W111" i="15" s="1"/>
  <c r="F111" i="15"/>
  <c r="U109" i="15"/>
  <c r="F109" i="15"/>
  <c r="U108" i="15"/>
  <c r="W108" i="15" s="1"/>
  <c r="F108" i="15"/>
  <c r="U107" i="15"/>
  <c r="F107" i="15"/>
  <c r="U106" i="15"/>
  <c r="W106" i="15" s="1"/>
  <c r="F106" i="15"/>
  <c r="U100" i="15"/>
  <c r="W100" i="15" s="1"/>
  <c r="F100" i="15"/>
  <c r="U99" i="15"/>
  <c r="F99" i="15"/>
  <c r="U88" i="15"/>
  <c r="W88" i="15" s="1"/>
  <c r="F88" i="15"/>
  <c r="U87" i="15"/>
  <c r="F87" i="15"/>
  <c r="U86" i="15"/>
  <c r="W86" i="15" s="1"/>
  <c r="F86" i="15"/>
  <c r="U85" i="15"/>
  <c r="F85" i="15"/>
  <c r="U84" i="15"/>
  <c r="W84" i="15" s="1"/>
  <c r="F84" i="15"/>
  <c r="U83" i="15"/>
  <c r="F83" i="15"/>
  <c r="U82" i="15"/>
  <c r="W82" i="15" s="1"/>
  <c r="F82" i="15"/>
  <c r="U81" i="15"/>
  <c r="F81" i="15"/>
  <c r="U80" i="15"/>
  <c r="F80" i="15"/>
  <c r="U79" i="15"/>
  <c r="W79" i="15" s="1"/>
  <c r="F79" i="15"/>
  <c r="U78" i="15"/>
  <c r="F78" i="15"/>
  <c r="U77" i="15"/>
  <c r="W77" i="15" s="1"/>
  <c r="F77" i="15"/>
  <c r="U76" i="15"/>
  <c r="F76" i="15"/>
  <c r="U90" i="15"/>
  <c r="F90" i="15"/>
  <c r="S47" i="15"/>
  <c r="R47" i="15"/>
  <c r="Q47" i="15"/>
  <c r="P47" i="15"/>
  <c r="O47" i="15"/>
  <c r="N47" i="15"/>
  <c r="M47" i="15"/>
  <c r="L47" i="15"/>
  <c r="K47" i="15"/>
  <c r="J47" i="15"/>
  <c r="I47" i="15"/>
  <c r="W46" i="15"/>
  <c r="F46" i="15"/>
  <c r="S42" i="15"/>
  <c r="R42" i="15"/>
  <c r="Q42" i="15"/>
  <c r="P42" i="15"/>
  <c r="O42" i="15"/>
  <c r="N42" i="15"/>
  <c r="M42" i="15"/>
  <c r="L42" i="15"/>
  <c r="K42" i="15"/>
  <c r="I42" i="15"/>
  <c r="U41" i="15"/>
  <c r="F41" i="15"/>
  <c r="U40" i="15"/>
  <c r="W40" i="15" s="1"/>
  <c r="F40" i="15"/>
  <c r="U39" i="15"/>
  <c r="F39" i="15"/>
  <c r="U38" i="15"/>
  <c r="W38" i="15" s="1"/>
  <c r="F38" i="15"/>
  <c r="U37" i="15"/>
  <c r="F37" i="15"/>
  <c r="U36" i="15"/>
  <c r="W36" i="15" s="1"/>
  <c r="F36" i="15"/>
  <c r="U35" i="15"/>
  <c r="F35" i="15"/>
  <c r="U34" i="15"/>
  <c r="W34" i="15" s="1"/>
  <c r="F34" i="15"/>
  <c r="U33" i="15"/>
  <c r="F33" i="15"/>
  <c r="U32" i="15"/>
  <c r="W32" i="15" s="1"/>
  <c r="F32" i="15"/>
  <c r="U31" i="15"/>
  <c r="F31" i="15"/>
  <c r="U30" i="15"/>
  <c r="W30" i="15" s="1"/>
  <c r="F30" i="15"/>
  <c r="U42" i="15" l="1"/>
  <c r="U47" i="15"/>
  <c r="T117" i="15"/>
  <c r="U110" i="15"/>
  <c r="U101" i="15"/>
  <c r="X70" i="15"/>
  <c r="X71" i="15"/>
  <c r="X63" i="15"/>
  <c r="X66" i="15"/>
  <c r="X67" i="15"/>
  <c r="X74" i="15"/>
  <c r="X64" i="15"/>
  <c r="X65" i="15"/>
  <c r="X68" i="15"/>
  <c r="X69" i="15"/>
  <c r="X72" i="15"/>
  <c r="X73" i="15"/>
  <c r="U75" i="15"/>
  <c r="W63" i="15"/>
  <c r="W65" i="15"/>
  <c r="W67" i="15"/>
  <c r="W69" i="15"/>
  <c r="W71" i="15"/>
  <c r="W73" i="15"/>
  <c r="U62" i="15"/>
  <c r="U91" i="15"/>
  <c r="U116" i="15"/>
  <c r="X112" i="15"/>
  <c r="X114" i="15"/>
  <c r="X111" i="15"/>
  <c r="X113" i="15"/>
  <c r="X115" i="15"/>
  <c r="W112" i="15"/>
  <c r="W114" i="15"/>
  <c r="X109" i="15"/>
  <c r="X107" i="15"/>
  <c r="X106" i="15"/>
  <c r="X108" i="15"/>
  <c r="W107" i="15"/>
  <c r="W109" i="15"/>
  <c r="X82" i="15"/>
  <c r="X83" i="15"/>
  <c r="X99" i="15"/>
  <c r="X86" i="15"/>
  <c r="X87" i="15"/>
  <c r="W99" i="15"/>
  <c r="X100" i="15"/>
  <c r="X36" i="15"/>
  <c r="X37" i="15"/>
  <c r="X90" i="15"/>
  <c r="X76" i="15"/>
  <c r="X78" i="15"/>
  <c r="X80" i="15"/>
  <c r="X81" i="15"/>
  <c r="X84" i="15"/>
  <c r="X85" i="15"/>
  <c r="X88" i="15"/>
  <c r="W81" i="15"/>
  <c r="W83" i="15"/>
  <c r="W85" i="15"/>
  <c r="W87" i="15"/>
  <c r="W90" i="15"/>
  <c r="W76" i="15"/>
  <c r="X77" i="15"/>
  <c r="W78" i="15"/>
  <c r="W91" i="15" s="1"/>
  <c r="X79" i="15"/>
  <c r="W80" i="15"/>
  <c r="X46" i="15"/>
  <c r="X47" i="15" s="1"/>
  <c r="W47" i="15"/>
  <c r="X32" i="15"/>
  <c r="X33" i="15"/>
  <c r="X40" i="15"/>
  <c r="X41" i="15"/>
  <c r="X30" i="15"/>
  <c r="X31" i="15"/>
  <c r="X34" i="15"/>
  <c r="X35" i="15"/>
  <c r="X38" i="15"/>
  <c r="X39" i="15"/>
  <c r="W31" i="15"/>
  <c r="W33" i="15"/>
  <c r="W35" i="15"/>
  <c r="W37" i="15"/>
  <c r="W39" i="15"/>
  <c r="W41" i="15"/>
  <c r="U102" i="15"/>
  <c r="W116" i="15" l="1"/>
  <c r="X91" i="15"/>
  <c r="W75" i="15"/>
  <c r="X75" i="15"/>
  <c r="W42" i="15"/>
  <c r="X116" i="15"/>
  <c r="X42" i="15"/>
  <c r="F92" i="15" l="1"/>
  <c r="U92" i="15"/>
  <c r="W92" i="15" s="1"/>
  <c r="F93" i="15"/>
  <c r="U93" i="15"/>
  <c r="W93" i="15" s="1"/>
  <c r="F94" i="15"/>
  <c r="U94" i="15"/>
  <c r="W94" i="15" s="1"/>
  <c r="F95" i="15"/>
  <c r="U95" i="15"/>
  <c r="W95" i="15" s="1"/>
  <c r="F96" i="15"/>
  <c r="U96" i="15"/>
  <c r="W96" i="15" s="1"/>
  <c r="F97" i="15"/>
  <c r="U97" i="15"/>
  <c r="W97" i="15" s="1"/>
  <c r="F98" i="15"/>
  <c r="U98" i="15"/>
  <c r="W98" i="15" s="1"/>
  <c r="W101" i="15" l="1"/>
  <c r="X94" i="15"/>
  <c r="X98" i="15"/>
  <c r="X96" i="15"/>
  <c r="X92" i="15"/>
  <c r="X93" i="15"/>
  <c r="X97" i="15"/>
  <c r="X95" i="15"/>
  <c r="I45" i="15"/>
  <c r="S45" i="15"/>
  <c r="R45" i="15"/>
  <c r="Q45" i="15"/>
  <c r="P45" i="15"/>
  <c r="O45" i="15"/>
  <c r="N45" i="15"/>
  <c r="M45" i="15"/>
  <c r="L45" i="15"/>
  <c r="K45" i="15"/>
  <c r="J45" i="15"/>
  <c r="F43" i="15"/>
  <c r="W43" i="15"/>
  <c r="F44" i="15"/>
  <c r="W44" i="15"/>
  <c r="F48" i="15"/>
  <c r="U48" i="15"/>
  <c r="W48" i="15" s="1"/>
  <c r="F49" i="15"/>
  <c r="U49" i="15"/>
  <c r="W49" i="15" s="1"/>
  <c r="F50" i="15"/>
  <c r="U50" i="15"/>
  <c r="W50" i="15" s="1"/>
  <c r="F51" i="15"/>
  <c r="U51" i="15"/>
  <c r="W51" i="15" s="1"/>
  <c r="F52" i="15"/>
  <c r="U52" i="15"/>
  <c r="W52" i="15" s="1"/>
  <c r="F53" i="15"/>
  <c r="U53" i="15"/>
  <c r="W53" i="15" s="1"/>
  <c r="F54" i="15"/>
  <c r="U54" i="15"/>
  <c r="W54" i="15" s="1"/>
  <c r="F55" i="15"/>
  <c r="U55" i="15"/>
  <c r="W55" i="15" s="1"/>
  <c r="F56" i="15"/>
  <c r="U56" i="15"/>
  <c r="W56" i="15" s="1"/>
  <c r="F57" i="15"/>
  <c r="U57" i="15"/>
  <c r="W57" i="15" s="1"/>
  <c r="F58" i="15"/>
  <c r="U58" i="15"/>
  <c r="W58" i="15" s="1"/>
  <c r="F59" i="15"/>
  <c r="U59" i="15"/>
  <c r="W59" i="15" s="1"/>
  <c r="F60" i="15"/>
  <c r="U60" i="15"/>
  <c r="W60" i="15" s="1"/>
  <c r="F61" i="15"/>
  <c r="U61" i="15"/>
  <c r="W61" i="15" s="1"/>
  <c r="F102" i="15"/>
  <c r="F103" i="15"/>
  <c r="U103" i="15"/>
  <c r="F104" i="15"/>
  <c r="U104" i="15"/>
  <c r="W104" i="15" s="1"/>
  <c r="F105" i="15"/>
  <c r="U105" i="15"/>
  <c r="X101" i="15" l="1"/>
  <c r="U45" i="15"/>
  <c r="W105" i="15"/>
  <c r="W103" i="15"/>
  <c r="W102" i="15"/>
  <c r="W62" i="15"/>
  <c r="X50" i="15"/>
  <c r="X103" i="15"/>
  <c r="X58" i="15"/>
  <c r="X54" i="15"/>
  <c r="X105" i="15"/>
  <c r="X60" i="15"/>
  <c r="X56" i="15"/>
  <c r="X52" i="15"/>
  <c r="X48" i="15"/>
  <c r="X104" i="15"/>
  <c r="X102" i="15"/>
  <c r="X61" i="15"/>
  <c r="X59" i="15"/>
  <c r="X57" i="15"/>
  <c r="X55" i="15"/>
  <c r="X53" i="15"/>
  <c r="X51" i="15"/>
  <c r="X49" i="15"/>
  <c r="W45" i="15"/>
  <c r="X44" i="15"/>
  <c r="X43" i="15"/>
  <c r="X110" i="15" l="1"/>
  <c r="W110" i="15"/>
  <c r="X62" i="15"/>
  <c r="X45" i="15"/>
  <c r="U27" i="15" l="1"/>
  <c r="U26" i="15"/>
  <c r="U25" i="15"/>
  <c r="U24" i="15"/>
  <c r="U23" i="15"/>
  <c r="U22" i="15"/>
  <c r="U21" i="15"/>
  <c r="U20" i="15"/>
  <c r="U19" i="15"/>
  <c r="U18" i="15"/>
  <c r="U17" i="15"/>
  <c r="U16" i="15"/>
  <c r="U28" i="15"/>
  <c r="U15" i="15"/>
  <c r="U14" i="15"/>
  <c r="U13" i="15"/>
  <c r="U12" i="15"/>
  <c r="U11" i="15"/>
  <c r="U10" i="15"/>
  <c r="W14" i="15" l="1"/>
  <c r="W19" i="15"/>
  <c r="W27" i="15"/>
  <c r="W20" i="15"/>
  <c r="W15" i="15"/>
  <c r="W28" i="15"/>
  <c r="W21" i="15"/>
  <c r="W22" i="15"/>
  <c r="W10" i="15"/>
  <c r="W16" i="15"/>
  <c r="W23" i="15"/>
  <c r="W11" i="15"/>
  <c r="W17" i="15"/>
  <c r="W24" i="15"/>
  <c r="W12" i="15"/>
  <c r="W25" i="15"/>
  <c r="W13" i="15"/>
  <c r="W18" i="15"/>
  <c r="W26" i="15"/>
  <c r="F27" i="15"/>
  <c r="X27" i="15" s="1"/>
  <c r="F26" i="15"/>
  <c r="X26" i="15" s="1"/>
  <c r="F25" i="15"/>
  <c r="X25" i="15" s="1"/>
  <c r="F24" i="15"/>
  <c r="X24" i="15" s="1"/>
  <c r="F23" i="15"/>
  <c r="X23" i="15" s="1"/>
  <c r="F22" i="15"/>
  <c r="X22" i="15" s="1"/>
  <c r="F21" i="15"/>
  <c r="X21" i="15" s="1"/>
  <c r="F20" i="15"/>
  <c r="X20" i="15" s="1"/>
  <c r="F19" i="15"/>
  <c r="X19" i="15" s="1"/>
  <c r="F18" i="15"/>
  <c r="X18" i="15" s="1"/>
  <c r="F17" i="15"/>
  <c r="X17" i="15" s="1"/>
  <c r="F16" i="15"/>
  <c r="X16" i="15" s="1"/>
  <c r="F28" i="15"/>
  <c r="X28" i="15" s="1"/>
  <c r="F15" i="15"/>
  <c r="X15" i="15" s="1"/>
  <c r="F14" i="15"/>
  <c r="X14" i="15" s="1"/>
  <c r="X13" i="15"/>
  <c r="F12" i="15"/>
  <c r="X12" i="15" s="1"/>
  <c r="F11" i="15"/>
  <c r="X11" i="15" s="1"/>
  <c r="F10" i="15"/>
  <c r="X10" i="15" s="1"/>
  <c r="S29" i="15"/>
  <c r="S117" i="15" s="1"/>
  <c r="R29" i="15"/>
  <c r="R117" i="15" s="1"/>
  <c r="Q29" i="15"/>
  <c r="Q117" i="15" s="1"/>
  <c r="P29" i="15"/>
  <c r="P117" i="15" s="1"/>
  <c r="O29" i="15"/>
  <c r="N29" i="15"/>
  <c r="M29" i="15"/>
  <c r="L29" i="15"/>
  <c r="K29" i="15"/>
  <c r="J29" i="15"/>
  <c r="X29" i="15" l="1"/>
  <c r="X117" i="15" s="1"/>
  <c r="W29" i="15"/>
  <c r="W117" i="15" s="1"/>
  <c r="U29" i="15"/>
  <c r="V89" i="15" s="1"/>
  <c r="V63" i="15" l="1"/>
  <c r="V71" i="15"/>
  <c r="V73" i="15"/>
  <c r="V72" i="15"/>
  <c r="V64" i="15"/>
  <c r="V69" i="15"/>
  <c r="V65" i="15"/>
  <c r="V66" i="15"/>
  <c r="V75" i="15"/>
  <c r="V70" i="15"/>
  <c r="V67" i="15"/>
  <c r="V68" i="15"/>
  <c r="V74" i="15"/>
  <c r="V29" i="15"/>
  <c r="V50" i="15" l="1"/>
  <c r="V24" i="15"/>
  <c r="V20" i="15"/>
  <c r="V54" i="15"/>
  <c r="V62" i="15"/>
  <c r="V22" i="15"/>
  <c r="V13" i="15"/>
  <c r="V57" i="15"/>
  <c r="V45" i="15"/>
  <c r="V10" i="15"/>
  <c r="V21" i="15"/>
  <c r="V11" i="15"/>
  <c r="V17" i="15"/>
  <c r="V14" i="15"/>
  <c r="V61" i="15"/>
  <c r="V53" i="15"/>
  <c r="V44" i="15"/>
  <c r="V58" i="15"/>
  <c r="V49" i="15"/>
  <c r="V92" i="15"/>
  <c r="V91" i="15"/>
  <c r="V15" i="15"/>
  <c r="V28" i="15"/>
  <c r="V25" i="15"/>
  <c r="V12" i="15"/>
  <c r="V26" i="15"/>
  <c r="V16" i="15"/>
  <c r="V19" i="15"/>
  <c r="V23" i="15"/>
  <c r="V18" i="15"/>
  <c r="V59" i="15"/>
  <c r="V55" i="15"/>
  <c r="V51" i="15"/>
  <c r="V48" i="15"/>
  <c r="V60" i="15"/>
  <c r="V56" i="15"/>
  <c r="V52" i="15"/>
  <c r="V43" i="15"/>
  <c r="V27" i="15"/>
  <c r="V101" i="15"/>
  <c r="V114" i="15"/>
  <c r="V104" i="15"/>
  <c r="V99" i="15"/>
  <c r="V98" i="15"/>
  <c r="V95" i="15"/>
  <c r="V86" i="15"/>
  <c r="V82" i="15"/>
  <c r="V78" i="15"/>
  <c r="V90" i="15"/>
  <c r="V38" i="15"/>
  <c r="V34" i="15"/>
  <c r="V30" i="15"/>
  <c r="V46" i="15"/>
  <c r="V110" i="15"/>
  <c r="V115" i="15"/>
  <c r="V111" i="15"/>
  <c r="V106" i="15"/>
  <c r="V105" i="15"/>
  <c r="V100" i="15"/>
  <c r="V96" i="15"/>
  <c r="V87" i="15"/>
  <c r="V83" i="15"/>
  <c r="V79" i="15"/>
  <c r="V39" i="15"/>
  <c r="V35" i="15"/>
  <c r="V31" i="15"/>
  <c r="V47" i="15"/>
  <c r="V112" i="15"/>
  <c r="V107" i="15"/>
  <c r="V102" i="15"/>
  <c r="V97" i="15"/>
  <c r="V88" i="15"/>
  <c r="V84" i="15"/>
  <c r="V80" i="15"/>
  <c r="V76" i="15"/>
  <c r="V40" i="15"/>
  <c r="V36" i="15"/>
  <c r="V32" i="15"/>
  <c r="V93" i="15"/>
  <c r="V42" i="15"/>
  <c r="V113" i="15"/>
  <c r="V109" i="15"/>
  <c r="V108" i="15"/>
  <c r="V103" i="15"/>
  <c r="V94" i="15"/>
  <c r="V85" i="15"/>
  <c r="V81" i="15"/>
  <c r="V77" i="15"/>
  <c r="V41" i="15"/>
  <c r="V37" i="15"/>
  <c r="V33" i="15"/>
  <c r="V116" i="15"/>
  <c r="V117" i="15" l="1"/>
</calcChain>
</file>

<file path=xl/sharedStrings.xml><?xml version="1.0" encoding="utf-8"?>
<sst xmlns="http://schemas.openxmlformats.org/spreadsheetml/2006/main" count="417" uniqueCount="250">
  <si>
    <t>2A</t>
  </si>
  <si>
    <t>2B</t>
  </si>
  <si>
    <t>2C</t>
  </si>
  <si>
    <t>2D</t>
  </si>
  <si>
    <t>2E</t>
  </si>
  <si>
    <t>4TH</t>
  </si>
  <si>
    <t>5TH</t>
  </si>
  <si>
    <t>6TH</t>
  </si>
  <si>
    <t>7TH</t>
  </si>
  <si>
    <t>8TH</t>
  </si>
  <si>
    <t>9TH</t>
  </si>
  <si>
    <t>11TH</t>
  </si>
  <si>
    <t>10TH</t>
  </si>
  <si>
    <t>UNIT TYPE</t>
  </si>
  <si>
    <t>AREA</t>
  </si>
  <si>
    <t>NO OF BDRMS</t>
  </si>
  <si>
    <t>BARRIER - FREE UNITS</t>
  </si>
  <si>
    <t>% OF TOTAL</t>
  </si>
  <si>
    <t>TOTAL AREA (SQ.FT.)</t>
  </si>
  <si>
    <t>(SQ.M.)</t>
  </si>
  <si>
    <t>(SQ.FT.)</t>
  </si>
  <si>
    <t>TOTAL UNITS PER FLOOR</t>
  </si>
  <si>
    <t>TOTAL AREA (SQ.M.)</t>
  </si>
  <si>
    <t>MUNICIPAL NO.</t>
  </si>
  <si>
    <t>2G</t>
  </si>
  <si>
    <t>2U</t>
  </si>
  <si>
    <t>2R</t>
  </si>
  <si>
    <t>2M</t>
  </si>
  <si>
    <t>2L</t>
  </si>
  <si>
    <t>2Q</t>
  </si>
  <si>
    <t>2P</t>
  </si>
  <si>
    <t>FLOOR</t>
  </si>
  <si>
    <t xml:space="preserve">BAYSIDE R3 &amp; R4- UNIT MATRIX </t>
  </si>
  <si>
    <t>2S</t>
  </si>
  <si>
    <t>2T</t>
  </si>
  <si>
    <t>2V</t>
  </si>
  <si>
    <t>2W</t>
  </si>
  <si>
    <t>2X</t>
  </si>
  <si>
    <t>2Y</t>
  </si>
  <si>
    <t>1BR</t>
  </si>
  <si>
    <t>2BR</t>
  </si>
  <si>
    <t>2BR+D</t>
  </si>
  <si>
    <t>1BR+D</t>
  </si>
  <si>
    <t>7A</t>
  </si>
  <si>
    <t>7B</t>
  </si>
  <si>
    <t>7C</t>
  </si>
  <si>
    <t>7D</t>
  </si>
  <si>
    <t>7E</t>
  </si>
  <si>
    <t>7F</t>
  </si>
  <si>
    <t>7G</t>
  </si>
  <si>
    <t>7H</t>
  </si>
  <si>
    <t>7J</t>
  </si>
  <si>
    <t>7K</t>
  </si>
  <si>
    <t>7L</t>
  </si>
  <si>
    <t>7M</t>
  </si>
  <si>
    <t>7N</t>
  </si>
  <si>
    <t>7P</t>
  </si>
  <si>
    <t>10AA</t>
  </si>
  <si>
    <t>10BB</t>
  </si>
  <si>
    <t>10CC</t>
  </si>
  <si>
    <t>10DD</t>
  </si>
  <si>
    <t>10EE</t>
  </si>
  <si>
    <t>10FF</t>
  </si>
  <si>
    <t>10HH</t>
  </si>
  <si>
    <t>10JJ</t>
  </si>
  <si>
    <t>3BR+D</t>
  </si>
  <si>
    <t>11A</t>
  </si>
  <si>
    <t>11B</t>
  </si>
  <si>
    <t>11C</t>
  </si>
  <si>
    <t>11D</t>
  </si>
  <si>
    <t>11E</t>
  </si>
  <si>
    <t>11F</t>
  </si>
  <si>
    <t>NO OF UNITS</t>
  </si>
  <si>
    <t>4J</t>
  </si>
  <si>
    <t>4K</t>
  </si>
  <si>
    <t>PH1/12TH</t>
  </si>
  <si>
    <t>PH2/13TH</t>
  </si>
  <si>
    <t>GUEST SUITE</t>
  </si>
  <si>
    <t>3C</t>
  </si>
  <si>
    <t>3D</t>
  </si>
  <si>
    <t>3E</t>
  </si>
  <si>
    <t>3F</t>
  </si>
  <si>
    <t>3G</t>
  </si>
  <si>
    <t>3H</t>
  </si>
  <si>
    <t>3L</t>
  </si>
  <si>
    <t>3M</t>
  </si>
  <si>
    <t>3N</t>
  </si>
  <si>
    <t>3P</t>
  </si>
  <si>
    <t>3Q</t>
  </si>
  <si>
    <t>3R</t>
  </si>
  <si>
    <t>10GG</t>
  </si>
  <si>
    <t>10KK</t>
  </si>
  <si>
    <t>10LL</t>
  </si>
  <si>
    <t>10MM</t>
  </si>
  <si>
    <t>10NN</t>
  </si>
  <si>
    <t>11H</t>
  </si>
  <si>
    <t>11V</t>
  </si>
  <si>
    <t>11W</t>
  </si>
  <si>
    <t>PH1A</t>
  </si>
  <si>
    <t>PH1B</t>
  </si>
  <si>
    <t>PH1C</t>
  </si>
  <si>
    <t>PH1D</t>
  </si>
  <si>
    <t>PH1BB</t>
  </si>
  <si>
    <t>PH1CC</t>
  </si>
  <si>
    <t>PH1DD</t>
  </si>
  <si>
    <t>PH1GG</t>
  </si>
  <si>
    <t>PH2C</t>
  </si>
  <si>
    <t>PH2BB</t>
  </si>
  <si>
    <t>PH2CC</t>
  </si>
  <si>
    <t>PH2GG</t>
  </si>
  <si>
    <t>PH2DD</t>
  </si>
  <si>
    <t>8B</t>
  </si>
  <si>
    <t>8C</t>
  </si>
  <si>
    <t>8D</t>
  </si>
  <si>
    <t>8E</t>
  </si>
  <si>
    <t>8F</t>
  </si>
  <si>
    <t>8G</t>
  </si>
  <si>
    <t>8H</t>
  </si>
  <si>
    <t>8J</t>
  </si>
  <si>
    <t>8K</t>
  </si>
  <si>
    <t>8L</t>
  </si>
  <si>
    <t>8M</t>
  </si>
  <si>
    <t>8N</t>
  </si>
  <si>
    <t>3BR</t>
  </si>
  <si>
    <t>STUDIO</t>
  </si>
  <si>
    <t>6S</t>
  </si>
  <si>
    <t>10P</t>
  </si>
  <si>
    <t>2BR+D DUPLEX</t>
  </si>
  <si>
    <t>2BR DUPLEX</t>
  </si>
  <si>
    <t>10N</t>
  </si>
  <si>
    <t>3BR+D DUPLEX</t>
  </si>
  <si>
    <t>ARQ UNIT NO.</t>
  </si>
  <si>
    <t>2ND</t>
  </si>
  <si>
    <t>3RD</t>
  </si>
  <si>
    <t>1E+DT</t>
  </si>
  <si>
    <t>1F+DT</t>
  </si>
  <si>
    <t>S6T</t>
  </si>
  <si>
    <t>S3T</t>
  </si>
  <si>
    <t>2KT</t>
  </si>
  <si>
    <t>1HT</t>
  </si>
  <si>
    <t>S1T</t>
  </si>
  <si>
    <t>1VT</t>
  </si>
  <si>
    <t>2FT</t>
  </si>
  <si>
    <t>S5T</t>
  </si>
  <si>
    <t>SL+DT</t>
  </si>
  <si>
    <t>1M+DT</t>
  </si>
  <si>
    <t>1L+DT</t>
  </si>
  <si>
    <t>1KT</t>
  </si>
  <si>
    <t>1ET</t>
  </si>
  <si>
    <t>1UT</t>
  </si>
  <si>
    <t>1AT</t>
  </si>
  <si>
    <t>1J+D</t>
  </si>
  <si>
    <t>S61</t>
  </si>
  <si>
    <t>2B1</t>
  </si>
  <si>
    <t>1J+DT</t>
  </si>
  <si>
    <t>1D+D</t>
  </si>
  <si>
    <t>1Q</t>
  </si>
  <si>
    <t>1K+D1</t>
  </si>
  <si>
    <t>1G+D</t>
  </si>
  <si>
    <t>2F1</t>
  </si>
  <si>
    <t>S5</t>
  </si>
  <si>
    <t>S2a</t>
  </si>
  <si>
    <t>S4a</t>
  </si>
  <si>
    <t>2J</t>
  </si>
  <si>
    <t>1B+Da</t>
  </si>
  <si>
    <t>S7T</t>
  </si>
  <si>
    <t>2ET</t>
  </si>
  <si>
    <t>1NT</t>
  </si>
  <si>
    <t>1TT</t>
  </si>
  <si>
    <t>1PT</t>
  </si>
  <si>
    <t>S2T</t>
  </si>
  <si>
    <t>S4T</t>
  </si>
  <si>
    <t>1JT</t>
  </si>
  <si>
    <t>1C+DT</t>
  </si>
  <si>
    <t>1MT</t>
  </si>
  <si>
    <t>2GT</t>
  </si>
  <si>
    <t>S8T</t>
  </si>
  <si>
    <t>1N1</t>
  </si>
  <si>
    <t>1T</t>
  </si>
  <si>
    <t>1P</t>
  </si>
  <si>
    <t>S2</t>
  </si>
  <si>
    <t>S4</t>
  </si>
  <si>
    <t>1J</t>
  </si>
  <si>
    <t>1C+D</t>
  </si>
  <si>
    <t>1M1</t>
  </si>
  <si>
    <t>S81</t>
  </si>
  <si>
    <t>S71</t>
  </si>
  <si>
    <t>1D</t>
  </si>
  <si>
    <t>1F</t>
  </si>
  <si>
    <t>1C</t>
  </si>
  <si>
    <t>1B</t>
  </si>
  <si>
    <t>1CR</t>
  </si>
  <si>
    <t>1A+D</t>
  </si>
  <si>
    <t>1S</t>
  </si>
  <si>
    <t>1H+D</t>
  </si>
  <si>
    <t>1N+D</t>
  </si>
  <si>
    <t>1R</t>
  </si>
  <si>
    <t>2H</t>
  </si>
  <si>
    <t>S15T</t>
  </si>
  <si>
    <t>S11T</t>
  </si>
  <si>
    <t>S2bT</t>
  </si>
  <si>
    <t>S4bT</t>
  </si>
  <si>
    <t>S10T</t>
  </si>
  <si>
    <t>S16T</t>
  </si>
  <si>
    <t>S12T</t>
  </si>
  <si>
    <t>S9T</t>
  </si>
  <si>
    <t>PH3</t>
  </si>
  <si>
    <t>PH7</t>
  </si>
  <si>
    <t>PH9</t>
  </si>
  <si>
    <t>PH31</t>
  </si>
  <si>
    <t>PH16</t>
  </si>
  <si>
    <t>PH12</t>
  </si>
  <si>
    <t>PH10</t>
  </si>
  <si>
    <t>PH18</t>
  </si>
  <si>
    <t>01</t>
  </si>
  <si>
    <t>28</t>
  </si>
  <si>
    <t>30</t>
  </si>
  <si>
    <t>20</t>
  </si>
  <si>
    <t>15</t>
  </si>
  <si>
    <t>31</t>
  </si>
  <si>
    <t>04</t>
  </si>
  <si>
    <t>35</t>
  </si>
  <si>
    <t>02</t>
  </si>
  <si>
    <t>03</t>
  </si>
  <si>
    <t>05</t>
  </si>
  <si>
    <t>07</t>
  </si>
  <si>
    <t>11</t>
  </si>
  <si>
    <t>12</t>
  </si>
  <si>
    <t>13</t>
  </si>
  <si>
    <t>16</t>
  </si>
  <si>
    <t>17</t>
  </si>
  <si>
    <t>18</t>
  </si>
  <si>
    <t>19</t>
  </si>
  <si>
    <t>21</t>
  </si>
  <si>
    <t>22</t>
  </si>
  <si>
    <t>23</t>
  </si>
  <si>
    <t>08</t>
  </si>
  <si>
    <t>34</t>
  </si>
  <si>
    <t>10</t>
  </si>
  <si>
    <t>06</t>
  </si>
  <si>
    <t>14</t>
  </si>
  <si>
    <t>09</t>
  </si>
  <si>
    <t>36</t>
  </si>
  <si>
    <t>27</t>
  </si>
  <si>
    <t>33</t>
  </si>
  <si>
    <t>32</t>
  </si>
  <si>
    <t>24</t>
  </si>
  <si>
    <t>25</t>
  </si>
  <si>
    <t>26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</si>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</sst>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_-;\-* #,##0_-;_-* &quot;-&quot;_-;_-@_-"/>
    <numFmt numFmtId="165" formatCode="[$-409]mmmm\ d\,\ yyyy;@"/>
    <numFmt numFmtId="166" formatCode="0.0%"/>
    <numFmt numFmtId="167" formatCode="_-* #,##0.00_-;\-* #,##0.00_-;_-* &quot;-&quot;_-;_-@_-"/>
    <numFmt numFmtId="168" formatCode="0_);[Red]\(0\)"/>
  </numFmts>
  <fonts count="13" x14ac:knownFonts="1"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9"/>
      <color rgb="FF0000FF"/>
      <name val="Arial"/>
      <family val="2"/>
    </font>
    <font>
      <b/>
      <sz val="9"/>
      <color rgb="FF00B050"/>
      <name val="Arial"/>
      <family val="2"/>
    </font>
    <font>
      <b/>
      <sz val="9"/>
      <color theme="9" tint="-0.499984740745262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4" fontId="0" fillId="0" borderId="0"/>
    <xf numFmtId="9" fontId="4" fillId="0" borderId="0" applyFont="0" applyFill="0" applyBorder="0" applyAlignment="0" applyProtection="0"/>
  </cellStyleXfs>
  <cellXfs count="219">
    <xf numFmtId="4" fontId="0" fillId="0" borderId="0" xfId="0"/>
    <xf numFmtId="4" fontId="0" fillId="0" borderId="0" xfId="0" applyBorder="1"/>
    <xf numFmtId="4" fontId="5" fillId="0" borderId="0" xfId="0" applyFont="1"/>
    <xf numFmtId="4" fontId="5" fillId="0" borderId="0" xfId="0" applyFont="1" applyAlignment="1">
      <alignment horizontal="center" vertical="center"/>
    </xf>
    <xf numFmtId="4" fontId="3" fillId="0" borderId="0" xfId="0" applyFont="1" applyAlignment="1">
      <alignment horizontal="center" vertical="center"/>
    </xf>
    <xf numFmtId="4" fontId="3" fillId="0" borderId="0" xfId="0" applyFont="1" applyFill="1" applyAlignment="1">
      <alignment horizontal="center" vertical="center"/>
    </xf>
    <xf numFmtId="4" fontId="2" fillId="0" borderId="0" xfId="0" applyFont="1" applyFill="1" applyBorder="1" applyAlignment="1">
      <alignment horizontal="center"/>
    </xf>
    <xf numFmtId="4" fontId="0" fillId="0" borderId="0" xfId="0" applyAlignment="1">
      <alignment horizontal="center"/>
    </xf>
    <xf numFmtId="4" fontId="5" fillId="0" borderId="0" xfId="0" applyFont="1" applyAlignment="1">
      <alignment horizontal="left"/>
    </xf>
    <xf numFmtId="4" fontId="2" fillId="0" borderId="0" xfId="0" applyFont="1" applyFill="1" applyBorder="1" applyAlignment="1">
      <alignment horizontal="left"/>
    </xf>
    <xf numFmtId="4" fontId="2" fillId="0" borderId="0" xfId="0" applyFont="1" applyFill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/>
    <xf numFmtId="0" fontId="3" fillId="4" borderId="17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0" fontId="3" fillId="4" borderId="42" xfId="0" applyNumberFormat="1" applyFont="1" applyFill="1" applyBorder="1" applyAlignment="1">
      <alignment horizontal="center" vertical="center"/>
    </xf>
    <xf numFmtId="0" fontId="3" fillId="3" borderId="42" xfId="0" applyNumberFormat="1" applyFont="1" applyFill="1" applyBorder="1" applyAlignment="1">
      <alignment horizontal="center" vertical="center"/>
    </xf>
    <xf numFmtId="4" fontId="5" fillId="0" borderId="46" xfId="0" applyFont="1" applyBorder="1" applyAlignment="1">
      <alignment horizontal="left"/>
    </xf>
    <xf numFmtId="4" fontId="5" fillId="0" borderId="14" xfId="0" applyFont="1" applyBorder="1" applyAlignment="1">
      <alignment horizontal="left"/>
    </xf>
    <xf numFmtId="4" fontId="5" fillId="0" borderId="47" xfId="0" applyFont="1" applyBorder="1" applyAlignment="1">
      <alignment horizontal="left"/>
    </xf>
    <xf numFmtId="4" fontId="5" fillId="0" borderId="48" xfId="0" applyFont="1" applyBorder="1" applyAlignment="1">
      <alignment horizontal="left"/>
    </xf>
    <xf numFmtId="4" fontId="2" fillId="0" borderId="49" xfId="0" applyFont="1" applyFill="1" applyBorder="1" applyAlignment="1">
      <alignment horizontal="left" vertical="center"/>
    </xf>
    <xf numFmtId="4" fontId="2" fillId="0" borderId="46" xfId="0" applyFont="1" applyFill="1" applyBorder="1" applyAlignment="1">
      <alignment horizontal="left" vertical="center"/>
    </xf>
    <xf numFmtId="4" fontId="5" fillId="0" borderId="50" xfId="0" applyFont="1" applyBorder="1" applyAlignment="1">
      <alignment horizontal="left"/>
    </xf>
    <xf numFmtId="0" fontId="2" fillId="0" borderId="1" xfId="0" applyNumberFormat="1" applyFont="1" applyFill="1" applyBorder="1" applyAlignment="1">
      <alignment horizontal="center" vertical="center"/>
    </xf>
    <xf numFmtId="4" fontId="2" fillId="0" borderId="1" xfId="0" applyFont="1" applyFill="1" applyBorder="1" applyAlignment="1">
      <alignment horizontal="center" vertical="center"/>
    </xf>
    <xf numFmtId="4" fontId="4" fillId="0" borderId="0" xfId="0" applyFont="1" applyFill="1" applyBorder="1" applyAlignment="1">
      <alignment horizontal="center"/>
    </xf>
    <xf numFmtId="4" fontId="4" fillId="0" borderId="0" xfId="0" applyFont="1" applyFill="1" applyAlignment="1">
      <alignment horizontal="center"/>
    </xf>
    <xf numFmtId="4" fontId="4" fillId="0" borderId="1" xfId="0" applyFont="1" applyFill="1" applyBorder="1" applyAlignment="1">
      <alignment horizontal="center"/>
    </xf>
    <xf numFmtId="3" fontId="3" fillId="0" borderId="37" xfId="0" applyNumberFormat="1" applyFont="1" applyFill="1" applyBorder="1" applyAlignment="1">
      <alignment horizontal="center" vertical="center"/>
    </xf>
    <xf numFmtId="166" fontId="3" fillId="0" borderId="41" xfId="1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vertical="center"/>
    </xf>
    <xf numFmtId="3" fontId="3" fillId="0" borderId="44" xfId="0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4" fontId="3" fillId="0" borderId="36" xfId="0" applyNumberFormat="1" applyFont="1" applyFill="1" applyBorder="1" applyAlignment="1">
      <alignment horizontal="center" vertical="center"/>
    </xf>
    <xf numFmtId="166" fontId="3" fillId="0" borderId="4" xfId="1" applyNumberFormat="1" applyFont="1" applyFill="1" applyBorder="1" applyAlignment="1">
      <alignment horizontal="center" vertical="center"/>
    </xf>
    <xf numFmtId="164" fontId="3" fillId="0" borderId="44" xfId="0" applyNumberFormat="1" applyFont="1" applyFill="1" applyBorder="1" applyAlignment="1">
      <alignment horizontal="center" vertical="center"/>
    </xf>
    <xf numFmtId="167" fontId="3" fillId="0" borderId="18" xfId="0" applyNumberFormat="1" applyFont="1" applyFill="1" applyBorder="1" applyAlignment="1">
      <alignment horizontal="center" vertical="center"/>
    </xf>
    <xf numFmtId="4" fontId="2" fillId="0" borderId="48" xfId="0" applyFont="1" applyFill="1" applyBorder="1" applyAlignment="1">
      <alignment horizontal="center" vertical="center" wrapText="1"/>
    </xf>
    <xf numFmtId="4" fontId="2" fillId="0" borderId="13" xfId="0" applyFont="1" applyFill="1" applyBorder="1" applyAlignment="1">
      <alignment horizontal="center" vertical="center" wrapText="1"/>
    </xf>
    <xf numFmtId="3" fontId="3" fillId="0" borderId="36" xfId="0" applyNumberFormat="1" applyFont="1" applyFill="1" applyBorder="1" applyAlignment="1">
      <alignment horizontal="center" vertical="center"/>
    </xf>
    <xf numFmtId="4" fontId="3" fillId="0" borderId="46" xfId="0" applyNumberFormat="1" applyFont="1" applyBorder="1" applyAlignment="1">
      <alignment horizontal="center" vertical="center"/>
    </xf>
    <xf numFmtId="4" fontId="3" fillId="0" borderId="47" xfId="0" applyNumberFormat="1" applyFont="1" applyFill="1" applyBorder="1" applyAlignment="1">
      <alignment horizontal="center" vertical="center"/>
    </xf>
    <xf numFmtId="4" fontId="3" fillId="0" borderId="49" xfId="0" applyNumberFormat="1" applyFont="1" applyBorder="1" applyAlignment="1">
      <alignment horizontal="center" vertical="center"/>
    </xf>
    <xf numFmtId="3" fontId="3" fillId="0" borderId="34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4" fontId="3" fillId="0" borderId="46" xfId="0" applyNumberFormat="1" applyFont="1" applyFill="1" applyBorder="1" applyAlignment="1">
      <alignment horizontal="center" vertical="center"/>
    </xf>
    <xf numFmtId="4" fontId="10" fillId="0" borderId="19" xfId="0" applyFont="1" applyFill="1" applyBorder="1" applyAlignment="1">
      <alignment horizontal="center" vertical="center"/>
    </xf>
    <xf numFmtId="4" fontId="9" fillId="0" borderId="18" xfId="0" applyFont="1" applyFill="1" applyBorder="1" applyAlignment="1">
      <alignment horizontal="center" vertical="center"/>
    </xf>
    <xf numFmtId="4" fontId="9" fillId="0" borderId="21" xfId="0" applyFont="1" applyFill="1" applyBorder="1" applyAlignment="1">
      <alignment horizontal="center" vertical="center"/>
    </xf>
    <xf numFmtId="4" fontId="8" fillId="0" borderId="21" xfId="0" applyFont="1" applyFill="1" applyBorder="1" applyAlignment="1">
      <alignment horizontal="center" vertical="center"/>
    </xf>
    <xf numFmtId="4" fontId="7" fillId="0" borderId="0" xfId="0" applyFont="1" applyAlignment="1">
      <alignment horizontal="left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33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0" fontId="3" fillId="4" borderId="33" xfId="0" applyNumberFormat="1" applyFont="1" applyFill="1" applyBorder="1" applyAlignment="1">
      <alignment horizontal="center" vertical="center"/>
    </xf>
    <xf numFmtId="167" fontId="3" fillId="0" borderId="38" xfId="0" applyNumberFormat="1" applyFont="1" applyFill="1" applyBorder="1" applyAlignment="1">
      <alignment horizontal="center" vertical="center"/>
    </xf>
    <xf numFmtId="167" fontId="3" fillId="0" borderId="20" xfId="0" applyNumberFormat="1" applyFont="1" applyFill="1" applyBorder="1" applyAlignment="1">
      <alignment horizontal="center" vertical="center"/>
    </xf>
    <xf numFmtId="164" fontId="3" fillId="0" borderId="38" xfId="0" applyNumberFormat="1" applyFont="1" applyFill="1" applyBorder="1" applyAlignment="1">
      <alignment horizontal="center" vertical="center"/>
    </xf>
    <xf numFmtId="4" fontId="3" fillId="0" borderId="50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3" fontId="3" fillId="0" borderId="39" xfId="0" applyNumberFormat="1" applyFont="1" applyFill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4" fontId="9" fillId="0" borderId="20" xfId="0" applyFont="1" applyFill="1" applyBorder="1" applyAlignment="1">
      <alignment horizontal="center" vertical="center"/>
    </xf>
    <xf numFmtId="166" fontId="3" fillId="0" borderId="38" xfId="1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4" borderId="32" xfId="0" applyNumberFormat="1" applyFont="1" applyFill="1" applyBorder="1" applyAlignment="1">
      <alignment horizontal="center" vertical="center"/>
    </xf>
    <xf numFmtId="0" fontId="1" fillId="3" borderId="32" xfId="0" applyNumberFormat="1" applyFont="1" applyFill="1" applyBorder="1" applyAlignment="1">
      <alignment horizontal="center" vertical="center"/>
    </xf>
    <xf numFmtId="0" fontId="1" fillId="3" borderId="35" xfId="0" applyNumberFormat="1" applyFont="1" applyFill="1" applyBorder="1" applyAlignment="1">
      <alignment horizontal="center" vertical="center"/>
    </xf>
    <xf numFmtId="0" fontId="4" fillId="4" borderId="28" xfId="0" applyNumberFormat="1" applyFont="1" applyFill="1" applyBorder="1" applyAlignment="1">
      <alignment horizontal="center"/>
    </xf>
    <xf numFmtId="0" fontId="4" fillId="4" borderId="47" xfId="0" applyNumberFormat="1" applyFont="1" applyFill="1" applyBorder="1" applyAlignment="1">
      <alignment horizontal="center"/>
    </xf>
    <xf numFmtId="0" fontId="1" fillId="4" borderId="16" xfId="0" applyNumberFormat="1" applyFont="1" applyFill="1" applyBorder="1" applyAlignment="1">
      <alignment horizontal="center"/>
    </xf>
    <xf numFmtId="0" fontId="3" fillId="4" borderId="6" xfId="0" applyNumberFormat="1" applyFont="1" applyFill="1" applyBorder="1" applyAlignment="1">
      <alignment horizontal="center" vertical="center"/>
    </xf>
    <xf numFmtId="166" fontId="3" fillId="0" borderId="3" xfId="1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0" fontId="1" fillId="6" borderId="32" xfId="0" applyNumberFormat="1" applyFont="1" applyFill="1" applyBorder="1" applyAlignment="1">
      <alignment horizontal="center" vertical="center"/>
    </xf>
    <xf numFmtId="0" fontId="4" fillId="6" borderId="26" xfId="0" applyNumberFormat="1" applyFont="1" applyFill="1" applyBorder="1" applyAlignment="1">
      <alignment horizontal="center" vertical="center"/>
    </xf>
    <xf numFmtId="0" fontId="4" fillId="6" borderId="43" xfId="0" applyNumberFormat="1" applyFont="1" applyFill="1" applyBorder="1" applyAlignment="1">
      <alignment horizontal="center" vertical="center"/>
    </xf>
    <xf numFmtId="0" fontId="3" fillId="6" borderId="15" xfId="0" applyNumberFormat="1" applyFont="1" applyFill="1" applyBorder="1" applyAlignment="1">
      <alignment horizontal="center" vertical="center"/>
    </xf>
    <xf numFmtId="0" fontId="3" fillId="6" borderId="29" xfId="0" applyNumberFormat="1" applyFont="1" applyFill="1" applyBorder="1" applyAlignment="1">
      <alignment horizontal="center" vertical="center"/>
    </xf>
    <xf numFmtId="0" fontId="3" fillId="6" borderId="45" xfId="0" applyNumberFormat="1" applyFont="1" applyFill="1" applyBorder="1" applyAlignment="1">
      <alignment horizontal="center" vertical="center"/>
    </xf>
    <xf numFmtId="0" fontId="3" fillId="4" borderId="14" xfId="0" applyNumberFormat="1" applyFont="1" applyFill="1" applyBorder="1" applyAlignment="1">
      <alignment horizontal="center" vertical="center"/>
    </xf>
    <xf numFmtId="0" fontId="3" fillId="4" borderId="49" xfId="0" applyNumberFormat="1" applyFont="1" applyFill="1" applyBorder="1" applyAlignment="1">
      <alignment horizontal="center" vertical="center"/>
    </xf>
    <xf numFmtId="0" fontId="3" fillId="4" borderId="47" xfId="0" applyNumberFormat="1" applyFont="1" applyFill="1" applyBorder="1" applyAlignment="1">
      <alignment horizontal="center" vertical="center"/>
    </xf>
    <xf numFmtId="4" fontId="2" fillId="7" borderId="51" xfId="0" applyFont="1" applyFill="1" applyBorder="1" applyAlignment="1">
      <alignment horizontal="left" vertical="center"/>
    </xf>
    <xf numFmtId="0" fontId="2" fillId="7" borderId="23" xfId="0" applyNumberFormat="1" applyFont="1" applyFill="1" applyBorder="1" applyAlignment="1">
      <alignment horizontal="center" vertical="center"/>
    </xf>
    <xf numFmtId="4" fontId="3" fillId="7" borderId="51" xfId="0" applyNumberFormat="1" applyFont="1" applyFill="1" applyBorder="1" applyAlignment="1">
      <alignment horizontal="center" vertical="center"/>
    </xf>
    <xf numFmtId="3" fontId="3" fillId="7" borderId="24" xfId="0" applyNumberFormat="1" applyFont="1" applyFill="1" applyBorder="1" applyAlignment="1">
      <alignment horizontal="center" vertical="center"/>
    </xf>
    <xf numFmtId="4" fontId="3" fillId="7" borderId="10" xfId="0" applyFont="1" applyFill="1" applyBorder="1" applyAlignment="1">
      <alignment horizontal="center" vertical="center"/>
    </xf>
    <xf numFmtId="0" fontId="11" fillId="7" borderId="51" xfId="0" applyNumberFormat="1" applyFont="1" applyFill="1" applyBorder="1" applyAlignment="1">
      <alignment horizontal="center" vertical="center"/>
    </xf>
    <xf numFmtId="0" fontId="11" fillId="7" borderId="52" xfId="0" applyNumberFormat="1" applyFont="1" applyFill="1" applyBorder="1" applyAlignment="1">
      <alignment horizontal="center" vertical="center"/>
    </xf>
    <xf numFmtId="3" fontId="11" fillId="7" borderId="24" xfId="0" applyNumberFormat="1" applyFont="1" applyFill="1" applyBorder="1" applyAlignment="1">
      <alignment horizontal="center" vertical="center"/>
    </xf>
    <xf numFmtId="166" fontId="11" fillId="7" borderId="23" xfId="1" applyNumberFormat="1" applyFont="1" applyFill="1" applyBorder="1" applyAlignment="1" applyProtection="1">
      <alignment horizontal="center" vertical="center"/>
    </xf>
    <xf numFmtId="4" fontId="11" fillId="7" borderId="10" xfId="0" applyNumberFormat="1" applyFont="1" applyFill="1" applyBorder="1" applyAlignment="1">
      <alignment horizontal="center" vertical="center"/>
    </xf>
    <xf numFmtId="164" fontId="11" fillId="7" borderId="24" xfId="0" applyNumberFormat="1" applyFont="1" applyFill="1" applyBorder="1" applyAlignment="1">
      <alignment horizontal="center" vertical="center"/>
    </xf>
    <xf numFmtId="4" fontId="2" fillId="7" borderId="51" xfId="0" applyFont="1" applyFill="1" applyBorder="1" applyAlignment="1">
      <alignment horizontal="left"/>
    </xf>
    <xf numFmtId="4" fontId="6" fillId="7" borderId="51" xfId="0" applyNumberFormat="1" applyFont="1" applyFill="1" applyBorder="1" applyAlignment="1">
      <alignment horizontal="center" vertical="center"/>
    </xf>
    <xf numFmtId="3" fontId="6" fillId="7" borderId="24" xfId="0" applyNumberFormat="1" applyFont="1" applyFill="1" applyBorder="1" applyAlignment="1">
      <alignment horizontal="center" vertical="center"/>
    </xf>
    <xf numFmtId="4" fontId="12" fillId="7" borderId="10" xfId="0" applyFont="1" applyFill="1" applyBorder="1" applyAlignment="1">
      <alignment horizontal="center" vertical="center"/>
    </xf>
    <xf numFmtId="0" fontId="11" fillId="7" borderId="25" xfId="0" applyNumberFormat="1" applyFont="1" applyFill="1" applyBorder="1" applyAlignment="1">
      <alignment horizontal="center" vertical="center"/>
    </xf>
    <xf numFmtId="0" fontId="11" fillId="7" borderId="27" xfId="0" applyNumberFormat="1" applyFont="1" applyFill="1" applyBorder="1" applyAlignment="1">
      <alignment horizontal="center" vertical="center"/>
    </xf>
    <xf numFmtId="166" fontId="11" fillId="7" borderId="23" xfId="1" applyNumberFormat="1" applyFont="1" applyFill="1" applyBorder="1" applyAlignment="1">
      <alignment horizontal="center" vertical="center"/>
    </xf>
    <xf numFmtId="167" fontId="11" fillId="7" borderId="10" xfId="0" applyNumberFormat="1" applyFont="1" applyFill="1" applyBorder="1" applyAlignment="1">
      <alignment horizontal="center" vertical="center"/>
    </xf>
    <xf numFmtId="4" fontId="3" fillId="0" borderId="46" xfId="0" applyFont="1" applyBorder="1" applyAlignment="1">
      <alignment horizontal="center" vertical="center"/>
    </xf>
    <xf numFmtId="0" fontId="4" fillId="4" borderId="26" xfId="0" applyNumberFormat="1" applyFont="1" applyFill="1" applyBorder="1" applyAlignment="1">
      <alignment horizontal="center" vertical="center"/>
    </xf>
    <xf numFmtId="0" fontId="4" fillId="4" borderId="43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43" xfId="0" applyNumberFormat="1" applyFont="1" applyFill="1" applyBorder="1" applyAlignment="1">
      <alignment horizontal="center" vertical="center"/>
    </xf>
    <xf numFmtId="0" fontId="11" fillId="7" borderId="23" xfId="0" applyNumberFormat="1" applyFont="1" applyFill="1" applyBorder="1" applyAlignment="1">
      <alignment horizontal="center" vertical="center"/>
    </xf>
    <xf numFmtId="166" fontId="11" fillId="2" borderId="46" xfId="0" applyNumberFormat="1" applyFont="1" applyFill="1" applyBorder="1" applyAlignment="1">
      <alignment horizontal="center" vertical="center"/>
    </xf>
    <xf numFmtId="43" fontId="11" fillId="2" borderId="46" xfId="0" applyNumberFormat="1" applyFont="1" applyFill="1" applyBorder="1" applyAlignment="1">
      <alignment horizontal="center" vertical="center"/>
    </xf>
    <xf numFmtId="164" fontId="11" fillId="2" borderId="46" xfId="0" applyNumberFormat="1" applyFont="1" applyFill="1" applyBorder="1" applyAlignment="1">
      <alignment horizontal="center" vertical="center"/>
    </xf>
    <xf numFmtId="0" fontId="1" fillId="8" borderId="32" xfId="0" applyNumberFormat="1" applyFont="1" applyFill="1" applyBorder="1" applyAlignment="1">
      <alignment horizontal="center" vertical="center"/>
    </xf>
    <xf numFmtId="0" fontId="4" fillId="8" borderId="26" xfId="0" applyNumberFormat="1" applyFont="1" applyFill="1" applyBorder="1" applyAlignment="1">
      <alignment horizontal="center" vertical="center"/>
    </xf>
    <xf numFmtId="0" fontId="4" fillId="8" borderId="43" xfId="0" applyNumberFormat="1" applyFont="1" applyFill="1" applyBorder="1" applyAlignment="1">
      <alignment horizontal="center" vertical="center"/>
    </xf>
    <xf numFmtId="0" fontId="3" fillId="8" borderId="15" xfId="0" applyNumberFormat="1" applyFont="1" applyFill="1" applyBorder="1" applyAlignment="1">
      <alignment horizontal="center" vertical="center"/>
    </xf>
    <xf numFmtId="0" fontId="3" fillId="8" borderId="29" xfId="0" applyNumberFormat="1" applyFont="1" applyFill="1" applyBorder="1" applyAlignment="1">
      <alignment horizontal="center" vertical="center"/>
    </xf>
    <xf numFmtId="0" fontId="3" fillId="8" borderId="45" xfId="0" applyNumberFormat="1" applyFont="1" applyFill="1" applyBorder="1" applyAlignment="1">
      <alignment horizontal="center" vertical="center"/>
    </xf>
    <xf numFmtId="0" fontId="1" fillId="9" borderId="32" xfId="0" applyNumberFormat="1" applyFont="1" applyFill="1" applyBorder="1" applyAlignment="1">
      <alignment horizontal="center" vertical="center"/>
    </xf>
    <xf numFmtId="0" fontId="4" fillId="9" borderId="54" xfId="0" applyNumberFormat="1" applyFont="1" applyFill="1" applyBorder="1" applyAlignment="1">
      <alignment horizontal="center" vertical="center"/>
    </xf>
    <xf numFmtId="0" fontId="4" fillId="9" borderId="45" xfId="0" applyNumberFormat="1" applyFont="1" applyFill="1" applyBorder="1" applyAlignment="1">
      <alignment horizontal="center" vertical="center"/>
    </xf>
    <xf numFmtId="0" fontId="3" fillId="9" borderId="15" xfId="0" applyNumberFormat="1" applyFont="1" applyFill="1" applyBorder="1" applyAlignment="1">
      <alignment horizontal="center" vertical="center"/>
    </xf>
    <xf numFmtId="0" fontId="3" fillId="9" borderId="29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/>
    </xf>
    <xf numFmtId="3" fontId="11" fillId="2" borderId="61" xfId="0" applyNumberFormat="1" applyFont="1" applyFill="1" applyBorder="1" applyAlignment="1">
      <alignment horizontal="center" vertical="center"/>
    </xf>
    <xf numFmtId="0" fontId="1" fillId="5" borderId="53" xfId="0" applyNumberFormat="1" applyFont="1" applyFill="1" applyBorder="1" applyAlignment="1">
      <alignment horizontal="center" vertical="center"/>
    </xf>
    <xf numFmtId="0" fontId="4" fillId="5" borderId="55" xfId="0" applyNumberFormat="1" applyFont="1" applyFill="1" applyBorder="1" applyAlignment="1">
      <alignment horizontal="center" vertical="center"/>
    </xf>
    <xf numFmtId="0" fontId="4" fillId="5" borderId="57" xfId="0" applyNumberFormat="1" applyFont="1" applyFill="1" applyBorder="1" applyAlignment="1">
      <alignment horizontal="center" vertical="center"/>
    </xf>
    <xf numFmtId="0" fontId="3" fillId="5" borderId="55" xfId="0" applyNumberFormat="1" applyFont="1" applyFill="1" applyBorder="1" applyAlignment="1">
      <alignment horizontal="center" vertical="center"/>
    </xf>
    <xf numFmtId="0" fontId="3" fillId="5" borderId="57" xfId="0" applyNumberFormat="1" applyFont="1" applyFill="1" applyBorder="1" applyAlignment="1">
      <alignment horizontal="center" vertical="center"/>
    </xf>
    <xf numFmtId="0" fontId="3" fillId="5" borderId="58" xfId="0" applyNumberFormat="1" applyFont="1" applyFill="1" applyBorder="1" applyAlignment="1">
      <alignment horizontal="center" vertical="center"/>
    </xf>
    <xf numFmtId="0" fontId="11" fillId="7" borderId="24" xfId="0" applyNumberFormat="1" applyFont="1" applyFill="1" applyBorder="1" applyAlignment="1">
      <alignment horizontal="center" vertical="center"/>
    </xf>
    <xf numFmtId="0" fontId="3" fillId="5" borderId="59" xfId="0" applyNumberFormat="1" applyFont="1" applyFill="1" applyBorder="1" applyAlignment="1">
      <alignment horizontal="center" vertical="center"/>
    </xf>
    <xf numFmtId="0" fontId="3" fillId="5" borderId="56" xfId="0" applyNumberFormat="1" applyFont="1" applyFill="1" applyBorder="1" applyAlignment="1">
      <alignment horizontal="center" vertical="center"/>
    </xf>
    <xf numFmtId="0" fontId="11" fillId="7" borderId="53" xfId="0" applyNumberFormat="1" applyFont="1" applyFill="1" applyBorder="1" applyAlignment="1">
      <alignment horizontal="center" vertical="center"/>
    </xf>
    <xf numFmtId="0" fontId="11" fillId="2" borderId="48" xfId="0" applyNumberFormat="1" applyFont="1" applyFill="1" applyBorder="1" applyAlignment="1">
      <alignment horizontal="center" vertical="center"/>
    </xf>
    <xf numFmtId="0" fontId="11" fillId="2" borderId="19" xfId="0" applyNumberFormat="1" applyFont="1" applyFill="1" applyBorder="1" applyAlignment="1">
      <alignment horizontal="center" vertical="center"/>
    </xf>
    <xf numFmtId="3" fontId="3" fillId="0" borderId="12" xfId="0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7" fontId="3" fillId="0" borderId="9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0" fontId="3" fillId="9" borderId="45" xfId="0" applyNumberFormat="1" applyFont="1" applyFill="1" applyBorder="1" applyAlignment="1">
      <alignment horizontal="center" vertical="center"/>
    </xf>
    <xf numFmtId="4" fontId="10" fillId="0" borderId="38" xfId="0" applyFont="1" applyFill="1" applyBorder="1" applyAlignment="1">
      <alignment horizontal="center" vertical="center"/>
    </xf>
    <xf numFmtId="0" fontId="3" fillId="4" borderId="46" xfId="0" applyNumberFormat="1" applyFont="1" applyFill="1" applyBorder="1" applyAlignment="1">
      <alignment horizontal="center" vertical="center"/>
    </xf>
    <xf numFmtId="0" fontId="3" fillId="4" borderId="61" xfId="0" applyNumberFormat="1" applyFont="1" applyFill="1" applyBorder="1" applyAlignment="1">
      <alignment horizontal="center" vertical="center"/>
    </xf>
    <xf numFmtId="0" fontId="3" fillId="4" borderId="62" xfId="0" applyNumberFormat="1" applyFont="1" applyFill="1" applyBorder="1" applyAlignment="1">
      <alignment horizontal="center" vertical="center"/>
    </xf>
    <xf numFmtId="0" fontId="3" fillId="3" borderId="62" xfId="0" applyNumberFormat="1" applyFont="1" applyFill="1" applyBorder="1" applyAlignment="1">
      <alignment horizontal="center" vertical="center"/>
    </xf>
    <xf numFmtId="0" fontId="3" fillId="6" borderId="63" xfId="0" applyNumberFormat="1" applyFont="1" applyFill="1" applyBorder="1" applyAlignment="1">
      <alignment horizontal="center" vertical="center"/>
    </xf>
    <xf numFmtId="0" fontId="3" fillId="8" borderId="63" xfId="0" applyNumberFormat="1" applyFont="1" applyFill="1" applyBorder="1" applyAlignment="1">
      <alignment horizontal="center" vertical="center"/>
    </xf>
    <xf numFmtId="0" fontId="3" fillId="9" borderId="63" xfId="0" applyNumberFormat="1" applyFont="1" applyFill="1" applyBorder="1" applyAlignment="1">
      <alignment horizontal="center" vertical="center"/>
    </xf>
    <xf numFmtId="0" fontId="3" fillId="5" borderId="60" xfId="0" applyNumberFormat="1" applyFont="1" applyFill="1" applyBorder="1" applyAlignment="1">
      <alignment horizontal="center" vertical="center"/>
    </xf>
    <xf numFmtId="4" fontId="10" fillId="0" borderId="8" xfId="0" applyFont="1" applyFill="1" applyBorder="1" applyAlignment="1">
      <alignment horizontal="center" vertical="center"/>
    </xf>
    <xf numFmtId="4" fontId="10" fillId="0" borderId="21" xfId="0" applyFont="1" applyFill="1" applyBorder="1" applyAlignment="1">
      <alignment horizontal="center" vertical="center"/>
    </xf>
    <xf numFmtId="0" fontId="2" fillId="7" borderId="5" xfId="0" applyNumberFormat="1" applyFont="1" applyFill="1" applyBorder="1" applyAlignment="1">
      <alignment horizontal="center" vertical="center"/>
    </xf>
    <xf numFmtId="4" fontId="6" fillId="7" borderId="28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 vertical="center"/>
    </xf>
    <xf numFmtId="168" fontId="3" fillId="0" borderId="2" xfId="0" applyNumberFormat="1" applyFont="1" applyFill="1" applyBorder="1" applyAlignment="1">
      <alignment horizontal="center" vertical="center"/>
    </xf>
    <xf numFmtId="168" fontId="3" fillId="0" borderId="4" xfId="0" applyNumberFormat="1" applyFont="1" applyFill="1" applyBorder="1" applyAlignment="1">
      <alignment horizontal="center" vertical="center"/>
    </xf>
    <xf numFmtId="168" fontId="2" fillId="0" borderId="3" xfId="0" applyNumberFormat="1" applyFont="1" applyFill="1" applyBorder="1" applyAlignment="1">
      <alignment horizontal="center" vertical="center"/>
    </xf>
    <xf numFmtId="168" fontId="3" fillId="0" borderId="21" xfId="0" applyNumberFormat="1" applyFont="1" applyFill="1" applyBorder="1" applyAlignment="1">
      <alignment horizontal="center" vertical="center"/>
    </xf>
    <xf numFmtId="168" fontId="11" fillId="7" borderId="51" xfId="0" applyNumberFormat="1" applyFont="1" applyFill="1" applyBorder="1" applyAlignment="1">
      <alignment horizontal="center" vertical="center"/>
    </xf>
    <xf numFmtId="168" fontId="3" fillId="0" borderId="3" xfId="0" applyNumberFormat="1" applyFont="1" applyFill="1" applyBorder="1" applyAlignment="1">
      <alignment horizontal="center" vertical="center"/>
    </xf>
    <xf numFmtId="168" fontId="3" fillId="0" borderId="41" xfId="0" applyNumberFormat="1" applyFont="1" applyFill="1" applyBorder="1" applyAlignment="1">
      <alignment horizontal="center" vertical="center"/>
    </xf>
    <xf numFmtId="168" fontId="3" fillId="0" borderId="38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63" xfId="0" applyNumberFormat="1" applyFont="1" applyBorder="1" applyAlignment="1">
      <alignment horizontal="center" vertical="center"/>
    </xf>
    <xf numFmtId="49" fontId="5" fillId="0" borderId="44" xfId="0" applyNumberFormat="1" applyFont="1" applyBorder="1" applyAlignment="1">
      <alignment horizontal="center" vertical="center"/>
    </xf>
    <xf numFmtId="49" fontId="2" fillId="0" borderId="4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64" xfId="0" applyNumberFormat="1" applyFont="1" applyBorder="1" applyAlignment="1">
      <alignment horizontal="center" vertical="center"/>
    </xf>
    <xf numFmtId="4" fontId="2" fillId="0" borderId="28" xfId="0" applyFont="1" applyFill="1" applyBorder="1" applyAlignment="1">
      <alignment horizontal="center" vertical="center" wrapText="1"/>
    </xf>
    <xf numFmtId="4" fontId="2" fillId="0" borderId="16" xfId="0" applyFont="1" applyFill="1" applyBorder="1" applyAlignment="1">
      <alignment horizontal="center" vertical="center" wrapText="1"/>
    </xf>
    <xf numFmtId="4" fontId="2" fillId="0" borderId="11" xfId="0" applyFont="1" applyFill="1" applyBorder="1" applyAlignment="1">
      <alignment horizontal="center" vertical="center" wrapText="1"/>
    </xf>
    <xf numFmtId="4" fontId="2" fillId="0" borderId="12" xfId="0" applyFont="1" applyFill="1" applyBorder="1" applyAlignment="1">
      <alignment horizontal="center" vertical="center" wrapText="1"/>
    </xf>
    <xf numFmtId="4" fontId="2" fillId="0" borderId="5" xfId="0" applyFont="1" applyFill="1" applyBorder="1" applyAlignment="1">
      <alignment horizontal="center" vertical="center" wrapText="1"/>
    </xf>
    <xf numFmtId="4" fontId="2" fillId="0" borderId="0" xfId="0" applyFont="1" applyFill="1" applyBorder="1" applyAlignment="1">
      <alignment horizontal="center" vertical="center" wrapText="1"/>
    </xf>
    <xf numFmtId="0" fontId="0" fillId="4" borderId="31" xfId="0" applyNumberFormat="1" applyFont="1" applyFill="1" applyBorder="1" applyAlignment="1">
      <alignment horizontal="center" vertical="center"/>
    </xf>
    <xf numFmtId="0" fontId="4" fillId="4" borderId="6" xfId="0" applyNumberFormat="1" applyFont="1" applyFill="1" applyBorder="1" applyAlignment="1">
      <alignment horizontal="center" vertical="center"/>
    </xf>
    <xf numFmtId="0" fontId="4" fillId="4" borderId="26" xfId="0" applyNumberFormat="1" applyFont="1" applyFill="1" applyBorder="1" applyAlignment="1">
      <alignment horizontal="center" vertical="center"/>
    </xf>
    <xf numFmtId="0" fontId="4" fillId="4" borderId="43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43" xfId="0" applyNumberFormat="1" applyFont="1" applyFill="1" applyBorder="1" applyAlignment="1">
      <alignment horizontal="center" vertical="center"/>
    </xf>
    <xf numFmtId="4" fontId="2" fillId="0" borderId="7" xfId="0" applyFont="1" applyFill="1" applyBorder="1" applyAlignment="1">
      <alignment horizontal="center" vertical="center" wrapText="1"/>
    </xf>
    <xf numFmtId="4" fontId="2" fillId="0" borderId="9" xfId="0" applyFont="1" applyFill="1" applyBorder="1" applyAlignment="1">
      <alignment horizontal="center" vertical="center" wrapText="1"/>
    </xf>
    <xf numFmtId="166" fontId="3" fillId="0" borderId="7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4" fontId="6" fillId="0" borderId="0" xfId="0" applyFont="1" applyAlignment="1">
      <alignment horizontal="left" vertical="center"/>
    </xf>
    <xf numFmtId="4" fontId="2" fillId="0" borderId="40" xfId="0" applyFont="1" applyFill="1" applyBorder="1" applyAlignment="1">
      <alignment horizontal="center" vertical="center" wrapText="1"/>
    </xf>
    <xf numFmtId="4" fontId="2" fillId="0" borderId="37" xfId="0" applyFont="1" applyFill="1" applyBorder="1" applyAlignment="1">
      <alignment horizontal="center" vertical="center" wrapText="1"/>
    </xf>
    <xf numFmtId="4" fontId="2" fillId="0" borderId="8" xfId="0" applyFont="1" applyFill="1" applyBorder="1" applyAlignment="1">
      <alignment horizontal="center" vertical="center" wrapText="1"/>
    </xf>
    <xf numFmtId="4" fontId="0" fillId="0" borderId="1" xfId="0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/>
    </xf>
    <xf numFmtId="0" fontId="3" fillId="4" borderId="28" xfId="0" applyNumberFormat="1" applyFont="1" applyFill="1" applyBorder="1" applyAlignment="1">
      <alignment horizontal="center"/>
    </xf>
    <xf numFmtId="0" fontId="3" fillId="4" borderId="16" xfId="0" applyNumberFormat="1" applyFont="1" applyFill="1" applyBorder="1" applyAlignment="1">
      <alignment horizontal="center"/>
    </xf>
    <xf numFmtId="0" fontId="3" fillId="4" borderId="26" xfId="0" applyNumberFormat="1" applyFont="1" applyFill="1" applyBorder="1" applyAlignment="1">
      <alignment horizontal="center" vertical="center"/>
    </xf>
    <xf numFmtId="0" fontId="3" fillId="4" borderId="32" xfId="0" applyNumberFormat="1" applyFont="1" applyFill="1" applyBorder="1" applyAlignment="1">
      <alignment horizontal="center" vertical="center"/>
    </xf>
    <xf numFmtId="0" fontId="3" fillId="3" borderId="26" xfId="0" applyNumberFormat="1" applyFont="1" applyFill="1" applyBorder="1" applyAlignment="1">
      <alignment horizontal="center" vertical="center"/>
    </xf>
    <xf numFmtId="0" fontId="3" fillId="3" borderId="32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center" vertical="center"/>
    </xf>
    <xf numFmtId="0" fontId="3" fillId="6" borderId="26" xfId="0" applyNumberFormat="1" applyFont="1" applyFill="1" applyBorder="1" applyAlignment="1">
      <alignment horizontal="center" vertical="center"/>
    </xf>
    <xf numFmtId="0" fontId="3" fillId="6" borderId="32" xfId="0" applyNumberFormat="1" applyFont="1" applyFill="1" applyBorder="1" applyAlignment="1">
      <alignment horizontal="center" vertical="center"/>
    </xf>
    <xf numFmtId="0" fontId="3" fillId="8" borderId="26" xfId="0" applyNumberFormat="1" applyFont="1" applyFill="1" applyBorder="1" applyAlignment="1">
      <alignment horizontal="center" vertical="center"/>
    </xf>
    <xf numFmtId="0" fontId="3" fillId="8" borderId="32" xfId="0" applyNumberFormat="1" applyFont="1" applyFill="1" applyBorder="1" applyAlignment="1">
      <alignment horizontal="center" vertical="center"/>
    </xf>
    <xf numFmtId="0" fontId="3" fillId="9" borderId="54" xfId="0" applyNumberFormat="1" applyFont="1" applyFill="1" applyBorder="1" applyAlignment="1">
      <alignment horizontal="center" vertical="center"/>
    </xf>
    <xf numFmtId="0" fontId="3" fillId="9" borderId="35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CCFF66"/>
      <color rgb="FFFFFFCC"/>
      <color rgb="FFFFFF99"/>
      <color rgb="FF0000FF"/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146"/>
  <sheetViews>
    <sheetView tabSelected="1" view="pageBreakPreview" zoomScaleNormal="40" zoomScaleSheetLayoutView="100" workbookViewId="0">
      <selection activeCell="D116" sqref="D116"/>
    </sheetView>
  </sheetViews>
  <sheetFormatPr defaultRowHeight="12.75" x14ac:dyDescent="0.2"/>
  <cols>
    <col min="1" max="1" width="13.7109375" customWidth="1"/>
    <col min="2" max="2" width="2.5703125" customWidth="1"/>
    <col min="3" max="3" width="17" style="8" customWidth="1"/>
    <col min="4" max="4" width="11" style="11" customWidth="1"/>
    <col min="5" max="6" width="10.140625" style="7" customWidth="1"/>
    <col min="7" max="7" width="17.28515625" style="7" customWidth="1"/>
    <col min="8" max="8" width="11.140625" customWidth="1"/>
    <col min="9" max="18" width="6.5703125" style="14" customWidth="1"/>
    <col min="19" max="19" width="10.140625" style="14" customWidth="1"/>
    <col min="20" max="20" width="11.28515625" style="14" customWidth="1"/>
    <col min="21" max="21" width="9.140625" style="7"/>
    <col min="22" max="22" width="16.42578125" style="7" customWidth="1"/>
    <col min="23" max="23" width="19.42578125" style="7" customWidth="1"/>
    <col min="24" max="24" width="22" customWidth="1"/>
  </cols>
  <sheetData>
    <row r="2" spans="1:24" ht="20.25" customHeight="1" x14ac:dyDescent="0.2">
      <c r="C2" s="55" t="s">
        <v>32</v>
      </c>
      <c r="E2" s="3"/>
      <c r="F2" s="3"/>
      <c r="G2" s="3"/>
      <c r="H2" s="3"/>
    </row>
    <row r="3" spans="1:24" ht="18" customHeight="1" thickBot="1" x14ac:dyDescent="0.25">
      <c r="C3" s="195">
        <v>41912</v>
      </c>
      <c r="D3" s="195"/>
      <c r="E3" s="196"/>
      <c r="F3" s="4"/>
      <c r="G3" s="4"/>
      <c r="H3" s="4"/>
    </row>
    <row r="4" spans="1:24" ht="16.5" customHeight="1" thickBot="1" x14ac:dyDescent="0.25">
      <c r="C4" s="10"/>
      <c r="D4" s="12"/>
      <c r="E4" s="5"/>
      <c r="F4" s="5"/>
      <c r="G4" s="5"/>
      <c r="H4" s="5"/>
      <c r="I4" s="203" t="s">
        <v>31</v>
      </c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127"/>
      <c r="U4" s="29"/>
      <c r="V4" s="30"/>
      <c r="W4" s="30"/>
      <c r="X4" s="30"/>
    </row>
    <row r="5" spans="1:24" ht="13.5" customHeight="1" thickBot="1" x14ac:dyDescent="0.25">
      <c r="C5" s="9"/>
      <c r="D5" s="13"/>
      <c r="E5" s="6"/>
      <c r="F5" s="6"/>
      <c r="G5" s="6"/>
      <c r="H5" s="6"/>
      <c r="I5" s="75" t="s">
        <v>132</v>
      </c>
      <c r="J5" s="69" t="s">
        <v>133</v>
      </c>
      <c r="K5" s="70" t="s">
        <v>5</v>
      </c>
      <c r="L5" s="70" t="s">
        <v>6</v>
      </c>
      <c r="M5" s="70" t="s">
        <v>7</v>
      </c>
      <c r="N5" s="71" t="s">
        <v>8</v>
      </c>
      <c r="O5" s="71" t="s">
        <v>9</v>
      </c>
      <c r="P5" s="72" t="s">
        <v>10</v>
      </c>
      <c r="Q5" s="79" t="s">
        <v>12</v>
      </c>
      <c r="R5" s="116" t="s">
        <v>11</v>
      </c>
      <c r="S5" s="122" t="s">
        <v>75</v>
      </c>
      <c r="T5" s="129" t="s">
        <v>76</v>
      </c>
      <c r="U5" s="31"/>
      <c r="V5" s="30"/>
      <c r="W5" s="30"/>
      <c r="X5" s="30"/>
    </row>
    <row r="6" spans="1:24" ht="12.75" customHeight="1" x14ac:dyDescent="0.2">
      <c r="I6" s="73"/>
      <c r="J6" s="183"/>
      <c r="K6" s="185"/>
      <c r="L6" s="185"/>
      <c r="M6" s="108"/>
      <c r="N6" s="110"/>
      <c r="O6" s="110"/>
      <c r="P6" s="187"/>
      <c r="Q6" s="80"/>
      <c r="R6" s="117"/>
      <c r="S6" s="123"/>
      <c r="T6" s="130"/>
      <c r="U6" s="179" t="s">
        <v>72</v>
      </c>
      <c r="V6" s="181" t="s">
        <v>17</v>
      </c>
      <c r="W6" s="189" t="s">
        <v>22</v>
      </c>
      <c r="X6" s="179" t="s">
        <v>18</v>
      </c>
    </row>
    <row r="7" spans="1:24" ht="29.25" customHeight="1" thickBot="1" x14ac:dyDescent="0.25">
      <c r="I7" s="74"/>
      <c r="J7" s="184"/>
      <c r="K7" s="186"/>
      <c r="L7" s="186"/>
      <c r="M7" s="109"/>
      <c r="N7" s="111"/>
      <c r="O7" s="111"/>
      <c r="P7" s="188"/>
      <c r="Q7" s="81"/>
      <c r="R7" s="118"/>
      <c r="S7" s="124"/>
      <c r="T7" s="131"/>
      <c r="U7" s="180"/>
      <c r="V7" s="182"/>
      <c r="W7" s="190"/>
      <c r="X7" s="180"/>
    </row>
    <row r="8" spans="1:24" x14ac:dyDescent="0.2">
      <c r="A8" s="177" t="s">
        <v>131</v>
      </c>
      <c r="C8" s="177" t="s">
        <v>13</v>
      </c>
      <c r="D8" s="201" t="s">
        <v>23</v>
      </c>
      <c r="E8" s="197" t="s">
        <v>14</v>
      </c>
      <c r="F8" s="198"/>
      <c r="G8" s="189" t="s">
        <v>15</v>
      </c>
      <c r="H8" s="181" t="s">
        <v>16</v>
      </c>
      <c r="I8" s="205"/>
      <c r="J8" s="207"/>
      <c r="K8" s="207"/>
      <c r="L8" s="207"/>
      <c r="M8" s="207"/>
      <c r="N8" s="209"/>
      <c r="O8" s="209"/>
      <c r="P8" s="209"/>
      <c r="Q8" s="213"/>
      <c r="R8" s="215"/>
      <c r="S8" s="217"/>
      <c r="T8" s="132"/>
      <c r="U8" s="211"/>
      <c r="V8" s="191"/>
      <c r="W8" s="191"/>
      <c r="X8" s="193"/>
    </row>
    <row r="9" spans="1:24" ht="27" customHeight="1" thickBot="1" x14ac:dyDescent="0.25">
      <c r="A9" s="178"/>
      <c r="B9" s="1"/>
      <c r="C9" s="178"/>
      <c r="D9" s="202"/>
      <c r="E9" s="42" t="s">
        <v>19</v>
      </c>
      <c r="F9" s="43" t="s">
        <v>20</v>
      </c>
      <c r="G9" s="199"/>
      <c r="H9" s="200"/>
      <c r="I9" s="206"/>
      <c r="J9" s="208"/>
      <c r="K9" s="208"/>
      <c r="L9" s="208"/>
      <c r="M9" s="208"/>
      <c r="N9" s="210"/>
      <c r="O9" s="210"/>
      <c r="P9" s="210"/>
      <c r="Q9" s="214"/>
      <c r="R9" s="216"/>
      <c r="S9" s="218"/>
      <c r="T9" s="133"/>
      <c r="U9" s="212"/>
      <c r="V9" s="192"/>
      <c r="W9" s="192"/>
      <c r="X9" s="194"/>
    </row>
    <row r="10" spans="1:24" ht="17.25" customHeight="1" x14ac:dyDescent="0.2">
      <c r="A10" s="22" t="s">
        <v>0</v>
      </c>
      <c r="B10" s="1"/>
      <c r="C10" s="22" t="s">
        <v>134</v>
      </c>
      <c r="D10" s="168" t="s">
        <v>214</v>
      </c>
      <c r="E10" s="66">
        <v>63.19</v>
      </c>
      <c r="F10" s="141">
        <f t="shared" ref="F10:F27" si="0">E10*10.76391042</f>
        <v>680.17149943979996</v>
      </c>
      <c r="G10" s="146" t="s">
        <v>42</v>
      </c>
      <c r="H10" s="159"/>
      <c r="I10" s="87">
        <v>1</v>
      </c>
      <c r="J10" s="76">
        <v>1</v>
      </c>
      <c r="K10" s="58">
        <v>1</v>
      </c>
      <c r="L10" s="58">
        <v>1</v>
      </c>
      <c r="M10" s="58">
        <v>1</v>
      </c>
      <c r="N10" s="56"/>
      <c r="O10" s="56"/>
      <c r="P10" s="56"/>
      <c r="Q10" s="84"/>
      <c r="R10" s="121"/>
      <c r="S10" s="145"/>
      <c r="T10" s="137"/>
      <c r="U10" s="141">
        <f t="shared" ref="U10:U49" si="1">SUM(I10:S10)</f>
        <v>5</v>
      </c>
      <c r="V10" s="142">
        <f>U10/U117</f>
        <v>2.1645021645021644E-2</v>
      </c>
      <c r="W10" s="143">
        <f t="shared" ref="W10:W27" si="2">U10*E10</f>
        <v>315.95</v>
      </c>
      <c r="X10" s="144">
        <f t="shared" ref="X10:X27" si="3">U10*F10</f>
        <v>3400.8574971989997</v>
      </c>
    </row>
    <row r="11" spans="1:24" ht="17.25" customHeight="1" thickBot="1" x14ac:dyDescent="0.25">
      <c r="A11" s="20" t="s">
        <v>1</v>
      </c>
      <c r="B11" s="1"/>
      <c r="C11" s="20" t="s">
        <v>135</v>
      </c>
      <c r="D11" s="169" t="s">
        <v>222</v>
      </c>
      <c r="E11" s="107">
        <v>62.08</v>
      </c>
      <c r="F11" s="44">
        <f t="shared" si="0"/>
        <v>668.22355887360004</v>
      </c>
      <c r="G11" s="51" t="s">
        <v>42</v>
      </c>
      <c r="H11" s="160"/>
      <c r="I11" s="147">
        <v>1</v>
      </c>
      <c r="J11" s="148">
        <v>1</v>
      </c>
      <c r="K11" s="149">
        <v>1</v>
      </c>
      <c r="L11" s="149">
        <v>1</v>
      </c>
      <c r="M11" s="149">
        <v>1</v>
      </c>
      <c r="N11" s="150"/>
      <c r="O11" s="150"/>
      <c r="P11" s="150"/>
      <c r="Q11" s="151"/>
      <c r="R11" s="152"/>
      <c r="S11" s="153"/>
      <c r="T11" s="154"/>
      <c r="U11" s="44">
        <f t="shared" si="1"/>
        <v>5</v>
      </c>
      <c r="V11" s="36">
        <f>U11/U117</f>
        <v>2.1645021645021644E-2</v>
      </c>
      <c r="W11" s="37">
        <f t="shared" si="2"/>
        <v>310.39999999999998</v>
      </c>
      <c r="X11" s="38">
        <f t="shared" si="3"/>
        <v>3341.1177943680004</v>
      </c>
    </row>
    <row r="12" spans="1:24" ht="17.25" customHeight="1" thickBot="1" x14ac:dyDescent="0.25">
      <c r="A12" s="21" t="s">
        <v>2</v>
      </c>
      <c r="B12" s="1"/>
      <c r="C12" s="21" t="s">
        <v>136</v>
      </c>
      <c r="D12" s="170" t="s">
        <v>223</v>
      </c>
      <c r="E12" s="64">
        <v>136.13999999999999</v>
      </c>
      <c r="F12" s="44">
        <f t="shared" si="0"/>
        <v>1465.3987645788</v>
      </c>
      <c r="G12" s="51" t="s">
        <v>40</v>
      </c>
      <c r="H12" s="161"/>
      <c r="I12" s="85">
        <v>1</v>
      </c>
      <c r="J12" s="15"/>
      <c r="K12" s="59"/>
      <c r="L12" s="59"/>
      <c r="M12" s="59"/>
      <c r="N12" s="57"/>
      <c r="O12" s="57"/>
      <c r="P12" s="57"/>
      <c r="Q12" s="82"/>
      <c r="R12" s="119"/>
      <c r="S12" s="125"/>
      <c r="T12" s="134"/>
      <c r="U12" s="35">
        <f t="shared" si="1"/>
        <v>1</v>
      </c>
      <c r="V12" s="36">
        <f>U12/U117</f>
        <v>4.329004329004329E-3</v>
      </c>
      <c r="W12" s="37">
        <f t="shared" si="2"/>
        <v>136.13999999999999</v>
      </c>
      <c r="X12" s="38">
        <f t="shared" si="3"/>
        <v>1465.3987645788</v>
      </c>
    </row>
    <row r="13" spans="1:24" ht="17.25" customHeight="1" x14ac:dyDescent="0.2">
      <c r="A13" s="26" t="s">
        <v>3</v>
      </c>
      <c r="B13" s="1"/>
      <c r="C13" s="26" t="s">
        <v>154</v>
      </c>
      <c r="D13" s="168" t="s">
        <v>220</v>
      </c>
      <c r="E13" s="66">
        <v>68.069999999999993</v>
      </c>
      <c r="F13" s="48">
        <f t="shared" si="0"/>
        <v>732.69938228939998</v>
      </c>
      <c r="G13" s="146" t="s">
        <v>42</v>
      </c>
      <c r="H13" s="162">
        <f>SUM(I13:T13)</f>
        <v>1</v>
      </c>
      <c r="I13" s="87">
        <v>1</v>
      </c>
      <c r="J13" s="76"/>
      <c r="K13" s="58"/>
      <c r="L13" s="58"/>
      <c r="M13" s="58"/>
      <c r="N13" s="56"/>
      <c r="O13" s="56"/>
      <c r="P13" s="56"/>
      <c r="Q13" s="84"/>
      <c r="R13" s="121"/>
      <c r="S13" s="145"/>
      <c r="T13" s="137"/>
      <c r="U13" s="141">
        <f t="shared" si="1"/>
        <v>1</v>
      </c>
      <c r="V13" s="77">
        <f>U13/U117</f>
        <v>4.329004329004329E-3</v>
      </c>
      <c r="W13" s="60">
        <f t="shared" si="2"/>
        <v>68.069999999999993</v>
      </c>
      <c r="X13" s="78">
        <f t="shared" si="3"/>
        <v>732.69938228939998</v>
      </c>
    </row>
    <row r="14" spans="1:24" ht="17.25" customHeight="1" thickBot="1" x14ac:dyDescent="0.25">
      <c r="A14" s="26" t="s">
        <v>4</v>
      </c>
      <c r="B14" s="1"/>
      <c r="C14" s="26" t="s">
        <v>137</v>
      </c>
      <c r="D14" s="171" t="s">
        <v>224</v>
      </c>
      <c r="E14" s="45">
        <v>123.38</v>
      </c>
      <c r="F14" s="44">
        <f t="shared" si="0"/>
        <v>1328.0512676195999</v>
      </c>
      <c r="G14" s="51" t="s">
        <v>40</v>
      </c>
      <c r="H14" s="163"/>
      <c r="I14" s="147">
        <v>1</v>
      </c>
      <c r="J14" s="148"/>
      <c r="K14" s="149"/>
      <c r="L14" s="149"/>
      <c r="M14" s="149"/>
      <c r="N14" s="150"/>
      <c r="O14" s="150"/>
      <c r="P14" s="150"/>
      <c r="Q14" s="151"/>
      <c r="R14" s="152"/>
      <c r="S14" s="153"/>
      <c r="T14" s="154"/>
      <c r="U14" s="44">
        <f t="shared" si="1"/>
        <v>1</v>
      </c>
      <c r="V14" s="36">
        <f>U14/U117</f>
        <v>4.329004329004329E-3</v>
      </c>
      <c r="W14" s="37">
        <f t="shared" si="2"/>
        <v>123.38</v>
      </c>
      <c r="X14" s="38">
        <f t="shared" si="3"/>
        <v>1328.0512676195999</v>
      </c>
    </row>
    <row r="15" spans="1:24" ht="17.25" customHeight="1" x14ac:dyDescent="0.2">
      <c r="A15" s="20" t="s">
        <v>24</v>
      </c>
      <c r="B15" s="1"/>
      <c r="C15" s="20" t="s">
        <v>138</v>
      </c>
      <c r="D15" s="172" t="s">
        <v>225</v>
      </c>
      <c r="E15" s="64">
        <v>100.74</v>
      </c>
      <c r="F15" s="44">
        <f t="shared" si="0"/>
        <v>1084.3563357108001</v>
      </c>
      <c r="G15" s="156" t="s">
        <v>41</v>
      </c>
      <c r="H15" s="161"/>
      <c r="I15" s="85">
        <v>1</v>
      </c>
      <c r="J15" s="15"/>
      <c r="K15" s="59"/>
      <c r="L15" s="59"/>
      <c r="M15" s="59"/>
      <c r="N15" s="57"/>
      <c r="O15" s="57"/>
      <c r="P15" s="57"/>
      <c r="Q15" s="82"/>
      <c r="R15" s="119"/>
      <c r="S15" s="125"/>
      <c r="T15" s="134"/>
      <c r="U15" s="35">
        <f t="shared" si="1"/>
        <v>1</v>
      </c>
      <c r="V15" s="36">
        <f>U15/U117</f>
        <v>4.329004329004329E-3</v>
      </c>
      <c r="W15" s="37">
        <f t="shared" si="2"/>
        <v>100.74</v>
      </c>
      <c r="X15" s="38">
        <f t="shared" si="3"/>
        <v>1084.3563357108001</v>
      </c>
    </row>
    <row r="16" spans="1:24" ht="17.25" customHeight="1" thickBot="1" x14ac:dyDescent="0.25">
      <c r="A16" s="20" t="s">
        <v>28</v>
      </c>
      <c r="B16" s="1"/>
      <c r="C16" s="20" t="s">
        <v>139</v>
      </c>
      <c r="D16" s="170" t="s">
        <v>226</v>
      </c>
      <c r="E16" s="64">
        <v>50.2</v>
      </c>
      <c r="F16" s="44">
        <f t="shared" si="0"/>
        <v>540.34830308400001</v>
      </c>
      <c r="G16" s="51" t="s">
        <v>39</v>
      </c>
      <c r="H16" s="160"/>
      <c r="I16" s="85">
        <v>1</v>
      </c>
      <c r="J16" s="15"/>
      <c r="K16" s="59"/>
      <c r="L16" s="59"/>
      <c r="M16" s="59"/>
      <c r="N16" s="57"/>
      <c r="O16" s="57"/>
      <c r="P16" s="57"/>
      <c r="Q16" s="82"/>
      <c r="R16" s="119"/>
      <c r="S16" s="125"/>
      <c r="T16" s="134"/>
      <c r="U16" s="35">
        <f t="shared" si="1"/>
        <v>1</v>
      </c>
      <c r="V16" s="36">
        <f>U16/U117</f>
        <v>4.329004329004329E-3</v>
      </c>
      <c r="W16" s="37">
        <f t="shared" si="2"/>
        <v>50.2</v>
      </c>
      <c r="X16" s="38">
        <f t="shared" si="3"/>
        <v>540.34830308400001</v>
      </c>
    </row>
    <row r="17" spans="1:24" ht="17.25" customHeight="1" thickBot="1" x14ac:dyDescent="0.25">
      <c r="A17" s="20" t="s">
        <v>27</v>
      </c>
      <c r="B17" s="1"/>
      <c r="C17" s="20" t="s">
        <v>140</v>
      </c>
      <c r="D17" s="170" t="s">
        <v>227</v>
      </c>
      <c r="E17" s="64">
        <v>114.28</v>
      </c>
      <c r="F17" s="44">
        <f t="shared" si="0"/>
        <v>1230.0996827976001</v>
      </c>
      <c r="G17" s="51" t="s">
        <v>41</v>
      </c>
      <c r="H17" s="160"/>
      <c r="I17" s="85">
        <v>1</v>
      </c>
      <c r="J17" s="15"/>
      <c r="K17" s="59"/>
      <c r="L17" s="59"/>
      <c r="M17" s="59"/>
      <c r="N17" s="57"/>
      <c r="O17" s="57"/>
      <c r="P17" s="57"/>
      <c r="Q17" s="82"/>
      <c r="R17" s="119"/>
      <c r="S17" s="125"/>
      <c r="T17" s="134"/>
      <c r="U17" s="35">
        <f t="shared" si="1"/>
        <v>1</v>
      </c>
      <c r="V17" s="36">
        <f>U17/U117</f>
        <v>4.329004329004329E-3</v>
      </c>
      <c r="W17" s="37">
        <f t="shared" si="2"/>
        <v>114.28</v>
      </c>
      <c r="X17" s="38">
        <f t="shared" si="3"/>
        <v>1230.0996827976001</v>
      </c>
    </row>
    <row r="18" spans="1:24" ht="17.25" customHeight="1" thickBot="1" x14ac:dyDescent="0.25">
      <c r="A18" s="20" t="s">
        <v>30</v>
      </c>
      <c r="B18" s="1"/>
      <c r="C18" s="20" t="s">
        <v>141</v>
      </c>
      <c r="D18" s="170" t="s">
        <v>228</v>
      </c>
      <c r="E18" s="64">
        <v>79.900000000000006</v>
      </c>
      <c r="F18" s="44">
        <f t="shared" si="0"/>
        <v>860.03644255800009</v>
      </c>
      <c r="G18" s="51" t="s">
        <v>39</v>
      </c>
      <c r="H18" s="160"/>
      <c r="I18" s="85">
        <v>1</v>
      </c>
      <c r="J18" s="15"/>
      <c r="K18" s="59"/>
      <c r="L18" s="59"/>
      <c r="M18" s="59"/>
      <c r="N18" s="57"/>
      <c r="O18" s="57"/>
      <c r="P18" s="57"/>
      <c r="Q18" s="82"/>
      <c r="R18" s="119"/>
      <c r="S18" s="125"/>
      <c r="T18" s="134"/>
      <c r="U18" s="35">
        <f t="shared" si="1"/>
        <v>1</v>
      </c>
      <c r="V18" s="36">
        <f>U18/U117</f>
        <v>4.329004329004329E-3</v>
      </c>
      <c r="W18" s="37">
        <f t="shared" si="2"/>
        <v>79.900000000000006</v>
      </c>
      <c r="X18" s="38">
        <f t="shared" si="3"/>
        <v>860.03644255800009</v>
      </c>
    </row>
    <row r="19" spans="1:24" ht="17.25" customHeight="1" thickBot="1" x14ac:dyDescent="0.25">
      <c r="A19" s="20" t="s">
        <v>29</v>
      </c>
      <c r="B19" s="1"/>
      <c r="C19" s="20" t="s">
        <v>142</v>
      </c>
      <c r="D19" s="170" t="s">
        <v>218</v>
      </c>
      <c r="E19" s="64">
        <v>90.1</v>
      </c>
      <c r="F19" s="44">
        <f t="shared" si="0"/>
        <v>969.82832884199991</v>
      </c>
      <c r="G19" s="51" t="s">
        <v>40</v>
      </c>
      <c r="H19" s="160"/>
      <c r="I19" s="85">
        <v>1</v>
      </c>
      <c r="J19" s="15"/>
      <c r="K19" s="59"/>
      <c r="L19" s="59"/>
      <c r="M19" s="59"/>
      <c r="N19" s="57"/>
      <c r="O19" s="57"/>
      <c r="P19" s="57"/>
      <c r="Q19" s="82"/>
      <c r="R19" s="119"/>
      <c r="S19" s="125"/>
      <c r="T19" s="134"/>
      <c r="U19" s="35">
        <f t="shared" si="1"/>
        <v>1</v>
      </c>
      <c r="V19" s="36">
        <f>U19/U117</f>
        <v>4.329004329004329E-3</v>
      </c>
      <c r="W19" s="37">
        <f t="shared" si="2"/>
        <v>90.1</v>
      </c>
      <c r="X19" s="38">
        <f t="shared" si="3"/>
        <v>969.82832884199991</v>
      </c>
    </row>
    <row r="20" spans="1:24" ht="17.25" customHeight="1" thickBot="1" x14ac:dyDescent="0.25">
      <c r="A20" s="20" t="s">
        <v>26</v>
      </c>
      <c r="B20" s="1"/>
      <c r="C20" s="20" t="s">
        <v>143</v>
      </c>
      <c r="D20" s="170" t="s">
        <v>229</v>
      </c>
      <c r="E20" s="64">
        <v>128.18</v>
      </c>
      <c r="F20" s="44">
        <f t="shared" si="0"/>
        <v>1379.7180376356</v>
      </c>
      <c r="G20" s="51" t="s">
        <v>40</v>
      </c>
      <c r="H20" s="160"/>
      <c r="I20" s="85">
        <v>1</v>
      </c>
      <c r="J20" s="15"/>
      <c r="K20" s="59"/>
      <c r="L20" s="59"/>
      <c r="M20" s="59"/>
      <c r="N20" s="57"/>
      <c r="O20" s="57"/>
      <c r="P20" s="57"/>
      <c r="Q20" s="82"/>
      <c r="R20" s="119"/>
      <c r="S20" s="125"/>
      <c r="T20" s="134"/>
      <c r="U20" s="35">
        <f t="shared" si="1"/>
        <v>1</v>
      </c>
      <c r="V20" s="36">
        <f>U20/U117</f>
        <v>4.329004329004329E-3</v>
      </c>
      <c r="W20" s="37">
        <f t="shared" si="2"/>
        <v>128.18</v>
      </c>
      <c r="X20" s="38">
        <f t="shared" si="3"/>
        <v>1379.7180376356</v>
      </c>
    </row>
    <row r="21" spans="1:24" ht="17.25" customHeight="1" thickBot="1" x14ac:dyDescent="0.25">
      <c r="A21" s="20" t="s">
        <v>33</v>
      </c>
      <c r="B21" s="1"/>
      <c r="C21" s="20" t="s">
        <v>144</v>
      </c>
      <c r="D21" s="170" t="s">
        <v>230</v>
      </c>
      <c r="E21" s="64">
        <v>103.96</v>
      </c>
      <c r="F21" s="44">
        <f t="shared" si="0"/>
        <v>1119.0161272631999</v>
      </c>
      <c r="G21" s="51" t="s">
        <v>41</v>
      </c>
      <c r="H21" s="160"/>
      <c r="I21" s="85">
        <v>1</v>
      </c>
      <c r="J21" s="15">
        <v>1</v>
      </c>
      <c r="K21" s="59">
        <v>1</v>
      </c>
      <c r="L21" s="59">
        <v>1</v>
      </c>
      <c r="M21" s="59"/>
      <c r="N21" s="57"/>
      <c r="O21" s="57"/>
      <c r="P21" s="57"/>
      <c r="Q21" s="82"/>
      <c r="R21" s="119"/>
      <c r="S21" s="125"/>
      <c r="T21" s="134"/>
      <c r="U21" s="35">
        <f t="shared" si="1"/>
        <v>4</v>
      </c>
      <c r="V21" s="36">
        <f>U21/U117</f>
        <v>1.7316017316017316E-2</v>
      </c>
      <c r="W21" s="37">
        <f t="shared" si="2"/>
        <v>415.84</v>
      </c>
      <c r="X21" s="38">
        <f t="shared" si="3"/>
        <v>4476.0645090527996</v>
      </c>
    </row>
    <row r="22" spans="1:24" ht="17.25" customHeight="1" thickBot="1" x14ac:dyDescent="0.25">
      <c r="A22" s="20" t="s">
        <v>34</v>
      </c>
      <c r="B22" s="1"/>
      <c r="C22" s="20" t="s">
        <v>145</v>
      </c>
      <c r="D22" s="170" t="s">
        <v>231</v>
      </c>
      <c r="E22" s="64">
        <v>73.37</v>
      </c>
      <c r="F22" s="44">
        <f t="shared" si="0"/>
        <v>789.74810751540008</v>
      </c>
      <c r="G22" s="51" t="s">
        <v>42</v>
      </c>
      <c r="H22" s="162">
        <f>SUM(I22:T22)</f>
        <v>5</v>
      </c>
      <c r="I22" s="85">
        <v>1</v>
      </c>
      <c r="J22" s="15">
        <v>1</v>
      </c>
      <c r="K22" s="59">
        <v>1</v>
      </c>
      <c r="L22" s="59">
        <v>1</v>
      </c>
      <c r="M22" s="59">
        <v>1</v>
      </c>
      <c r="N22" s="57"/>
      <c r="O22" s="57"/>
      <c r="P22" s="57"/>
      <c r="Q22" s="82"/>
      <c r="R22" s="119"/>
      <c r="S22" s="125"/>
      <c r="T22" s="134"/>
      <c r="U22" s="35">
        <f t="shared" si="1"/>
        <v>5</v>
      </c>
      <c r="V22" s="36">
        <f>U22/U117</f>
        <v>2.1645021645021644E-2</v>
      </c>
      <c r="W22" s="37">
        <f t="shared" si="2"/>
        <v>366.85</v>
      </c>
      <c r="X22" s="38">
        <f t="shared" si="3"/>
        <v>3948.7405375770004</v>
      </c>
    </row>
    <row r="23" spans="1:24" ht="17.25" customHeight="1" thickBot="1" x14ac:dyDescent="0.25">
      <c r="A23" s="20" t="s">
        <v>25</v>
      </c>
      <c r="B23" s="1"/>
      <c r="C23" s="20" t="s">
        <v>146</v>
      </c>
      <c r="D23" s="170" t="s">
        <v>232</v>
      </c>
      <c r="E23" s="64">
        <v>70.400000000000006</v>
      </c>
      <c r="F23" s="44">
        <f t="shared" si="0"/>
        <v>757.77929356800007</v>
      </c>
      <c r="G23" s="51" t="s">
        <v>42</v>
      </c>
      <c r="H23" s="160"/>
      <c r="I23" s="85">
        <v>1</v>
      </c>
      <c r="J23" s="15">
        <v>1</v>
      </c>
      <c r="K23" s="59">
        <v>1</v>
      </c>
      <c r="L23" s="59">
        <v>1</v>
      </c>
      <c r="M23" s="59">
        <v>1</v>
      </c>
      <c r="N23" s="57">
        <v>1</v>
      </c>
      <c r="O23" s="57">
        <v>1</v>
      </c>
      <c r="P23" s="57">
        <v>1</v>
      </c>
      <c r="Q23" s="82">
        <v>1</v>
      </c>
      <c r="R23" s="119"/>
      <c r="S23" s="125"/>
      <c r="T23" s="134"/>
      <c r="U23" s="35">
        <f t="shared" si="1"/>
        <v>9</v>
      </c>
      <c r="V23" s="36">
        <f>U23/U117</f>
        <v>3.896103896103896E-2</v>
      </c>
      <c r="W23" s="37">
        <f t="shared" si="2"/>
        <v>633.6</v>
      </c>
      <c r="X23" s="38">
        <f t="shared" si="3"/>
        <v>6820.0136421120005</v>
      </c>
    </row>
    <row r="24" spans="1:24" ht="17.25" customHeight="1" thickBot="1" x14ac:dyDescent="0.25">
      <c r="A24" s="20" t="s">
        <v>35</v>
      </c>
      <c r="B24" s="1"/>
      <c r="C24" s="20" t="s">
        <v>147</v>
      </c>
      <c r="D24" s="170" t="s">
        <v>217</v>
      </c>
      <c r="E24" s="64">
        <v>50.96</v>
      </c>
      <c r="F24" s="44">
        <f t="shared" si="0"/>
        <v>548.52887500320003</v>
      </c>
      <c r="G24" s="51" t="s">
        <v>39</v>
      </c>
      <c r="H24" s="162">
        <f>SUM(I24:T24)</f>
        <v>9</v>
      </c>
      <c r="I24" s="85">
        <v>1</v>
      </c>
      <c r="J24" s="15">
        <v>1</v>
      </c>
      <c r="K24" s="59">
        <v>1</v>
      </c>
      <c r="L24" s="59">
        <v>1</v>
      </c>
      <c r="M24" s="59">
        <v>1</v>
      </c>
      <c r="N24" s="57">
        <v>1</v>
      </c>
      <c r="O24" s="57">
        <v>1</v>
      </c>
      <c r="P24" s="57">
        <v>1</v>
      </c>
      <c r="Q24" s="82">
        <v>1</v>
      </c>
      <c r="R24" s="119"/>
      <c r="S24" s="125"/>
      <c r="T24" s="134"/>
      <c r="U24" s="35">
        <f t="shared" si="1"/>
        <v>9</v>
      </c>
      <c r="V24" s="36">
        <f>U24/U117</f>
        <v>3.896103896103896E-2</v>
      </c>
      <c r="W24" s="37">
        <f t="shared" si="2"/>
        <v>458.64</v>
      </c>
      <c r="X24" s="38">
        <f t="shared" si="3"/>
        <v>4936.7598750287998</v>
      </c>
    </row>
    <row r="25" spans="1:24" ht="17.25" customHeight="1" thickBot="1" x14ac:dyDescent="0.25">
      <c r="A25" s="20" t="s">
        <v>36</v>
      </c>
      <c r="B25" s="1"/>
      <c r="C25" s="20" t="s">
        <v>148</v>
      </c>
      <c r="D25" s="170" t="s">
        <v>233</v>
      </c>
      <c r="E25" s="64">
        <v>48.67</v>
      </c>
      <c r="F25" s="44">
        <f t="shared" si="0"/>
        <v>523.87952014140001</v>
      </c>
      <c r="G25" s="51" t="s">
        <v>124</v>
      </c>
      <c r="H25" s="160"/>
      <c r="I25" s="85">
        <v>1</v>
      </c>
      <c r="J25" s="15">
        <v>1</v>
      </c>
      <c r="K25" s="59">
        <v>1</v>
      </c>
      <c r="L25" s="59">
        <v>1</v>
      </c>
      <c r="M25" s="59">
        <v>1</v>
      </c>
      <c r="N25" s="57">
        <v>1</v>
      </c>
      <c r="O25" s="57">
        <v>1</v>
      </c>
      <c r="P25" s="57">
        <v>1</v>
      </c>
      <c r="Q25" s="82">
        <v>1</v>
      </c>
      <c r="R25" s="119"/>
      <c r="S25" s="125"/>
      <c r="T25" s="134"/>
      <c r="U25" s="35">
        <f t="shared" si="1"/>
        <v>9</v>
      </c>
      <c r="V25" s="36">
        <f>U25/U117</f>
        <v>3.896103896103896E-2</v>
      </c>
      <c r="W25" s="37">
        <f t="shared" si="2"/>
        <v>438.03000000000003</v>
      </c>
      <c r="X25" s="38">
        <f t="shared" si="3"/>
        <v>4714.9156812725996</v>
      </c>
    </row>
    <row r="26" spans="1:24" ht="17.25" customHeight="1" x14ac:dyDescent="0.2">
      <c r="A26" s="20" t="s">
        <v>37</v>
      </c>
      <c r="B26" s="1"/>
      <c r="C26" s="20" t="s">
        <v>149</v>
      </c>
      <c r="D26" s="170" t="s">
        <v>234</v>
      </c>
      <c r="E26" s="64">
        <v>64.64</v>
      </c>
      <c r="F26" s="44">
        <f t="shared" si="0"/>
        <v>695.77916954880004</v>
      </c>
      <c r="G26" s="156" t="s">
        <v>39</v>
      </c>
      <c r="H26" s="160"/>
      <c r="I26" s="85">
        <v>1</v>
      </c>
      <c r="J26" s="15">
        <v>1</v>
      </c>
      <c r="K26" s="59">
        <v>1</v>
      </c>
      <c r="L26" s="59">
        <v>1</v>
      </c>
      <c r="M26" s="59">
        <v>1</v>
      </c>
      <c r="N26" s="57">
        <v>1</v>
      </c>
      <c r="O26" s="57">
        <v>1</v>
      </c>
      <c r="P26" s="57">
        <v>1</v>
      </c>
      <c r="Q26" s="82">
        <v>1</v>
      </c>
      <c r="R26" s="119">
        <v>1</v>
      </c>
      <c r="S26" s="125">
        <v>1</v>
      </c>
      <c r="T26" s="134"/>
      <c r="U26" s="35">
        <f t="shared" si="1"/>
        <v>11</v>
      </c>
      <c r="V26" s="36">
        <f>U26/U117</f>
        <v>4.7619047619047616E-2</v>
      </c>
      <c r="W26" s="37">
        <f t="shared" si="2"/>
        <v>711.04</v>
      </c>
      <c r="X26" s="38">
        <f t="shared" si="3"/>
        <v>7653.5708650368006</v>
      </c>
    </row>
    <row r="27" spans="1:24" ht="17.25" customHeight="1" thickBot="1" x14ac:dyDescent="0.25">
      <c r="A27" s="21" t="s">
        <v>38</v>
      </c>
      <c r="B27" s="1"/>
      <c r="C27" s="21" t="s">
        <v>150</v>
      </c>
      <c r="D27" s="170" t="s">
        <v>235</v>
      </c>
      <c r="E27" s="64">
        <v>42.89</v>
      </c>
      <c r="F27" s="35">
        <f t="shared" si="0"/>
        <v>461.6641179138</v>
      </c>
      <c r="G27" s="155" t="s">
        <v>39</v>
      </c>
      <c r="H27" s="161"/>
      <c r="I27" s="85">
        <v>1</v>
      </c>
      <c r="J27" s="15">
        <v>1</v>
      </c>
      <c r="K27" s="59">
        <v>1</v>
      </c>
      <c r="L27" s="59">
        <v>1</v>
      </c>
      <c r="M27" s="59">
        <v>1</v>
      </c>
      <c r="N27" s="57">
        <v>1</v>
      </c>
      <c r="O27" s="57">
        <v>1</v>
      </c>
      <c r="P27" s="57">
        <v>1</v>
      </c>
      <c r="Q27" s="82">
        <v>1</v>
      </c>
      <c r="R27" s="119">
        <v>1</v>
      </c>
      <c r="S27" s="125">
        <v>1</v>
      </c>
      <c r="T27" s="134"/>
      <c r="U27" s="35">
        <f t="shared" si="1"/>
        <v>11</v>
      </c>
      <c r="V27" s="39">
        <f>U27/U117</f>
        <v>4.7619047619047616E-2</v>
      </c>
      <c r="W27" s="61">
        <f t="shared" si="2"/>
        <v>471.79</v>
      </c>
      <c r="X27" s="40">
        <f t="shared" si="3"/>
        <v>5078.3052970518002</v>
      </c>
    </row>
    <row r="28" spans="1:24" ht="17.25" hidden="1" customHeight="1" thickBot="1" x14ac:dyDescent="0.25">
      <c r="A28" s="1"/>
      <c r="B28" s="1"/>
      <c r="C28" s="21" t="s">
        <v>77</v>
      </c>
      <c r="D28" s="16"/>
      <c r="E28" s="64">
        <v>24.32</v>
      </c>
      <c r="F28" s="35">
        <f>E28*10.76391042</f>
        <v>261.7783014144</v>
      </c>
      <c r="G28" s="155" t="s">
        <v>77</v>
      </c>
      <c r="H28" s="161"/>
      <c r="I28" s="85"/>
      <c r="J28" s="15"/>
      <c r="K28" s="59"/>
      <c r="L28" s="59"/>
      <c r="M28" s="59"/>
      <c r="N28" s="57"/>
      <c r="O28" s="57"/>
      <c r="P28" s="57"/>
      <c r="Q28" s="82"/>
      <c r="R28" s="119"/>
      <c r="S28" s="125"/>
      <c r="T28" s="134"/>
      <c r="U28" s="35">
        <f>SUM(I28:S28)</f>
        <v>0</v>
      </c>
      <c r="V28" s="39">
        <f>U28/U117</f>
        <v>0</v>
      </c>
      <c r="W28" s="61">
        <f>U28*E28</f>
        <v>0</v>
      </c>
      <c r="X28" s="40">
        <f>U28*F28</f>
        <v>0</v>
      </c>
    </row>
    <row r="29" spans="1:24" ht="21.75" customHeight="1" thickBot="1" x14ac:dyDescent="0.25">
      <c r="A29" s="1"/>
      <c r="B29" s="1"/>
      <c r="C29" s="88" t="s">
        <v>21</v>
      </c>
      <c r="D29" s="89"/>
      <c r="E29" s="90"/>
      <c r="F29" s="91"/>
      <c r="G29" s="92"/>
      <c r="H29" s="164">
        <f t="shared" ref="H29:S29" si="4">SUM(H10:H27)</f>
        <v>15</v>
      </c>
      <c r="I29" s="93">
        <f t="shared" si="4"/>
        <v>18</v>
      </c>
      <c r="J29" s="94">
        <f t="shared" si="4"/>
        <v>9</v>
      </c>
      <c r="K29" s="94">
        <f t="shared" si="4"/>
        <v>9</v>
      </c>
      <c r="L29" s="94">
        <f t="shared" si="4"/>
        <v>9</v>
      </c>
      <c r="M29" s="94">
        <f t="shared" si="4"/>
        <v>8</v>
      </c>
      <c r="N29" s="94">
        <f t="shared" si="4"/>
        <v>5</v>
      </c>
      <c r="O29" s="94">
        <f t="shared" si="4"/>
        <v>5</v>
      </c>
      <c r="P29" s="94">
        <f t="shared" si="4"/>
        <v>5</v>
      </c>
      <c r="Q29" s="94">
        <f t="shared" si="4"/>
        <v>5</v>
      </c>
      <c r="R29" s="94">
        <f t="shared" si="4"/>
        <v>2</v>
      </c>
      <c r="S29" s="94">
        <f t="shared" si="4"/>
        <v>2</v>
      </c>
      <c r="T29" s="135"/>
      <c r="U29" s="95">
        <f t="shared" si="1"/>
        <v>77</v>
      </c>
      <c r="V29" s="96">
        <f>U29/U117</f>
        <v>0.33333333333333331</v>
      </c>
      <c r="W29" s="97">
        <f>SUM(W10:W28)</f>
        <v>5013.13</v>
      </c>
      <c r="X29" s="98">
        <f>SUM(X10:X28)</f>
        <v>53960.882243814602</v>
      </c>
    </row>
    <row r="30" spans="1:24" ht="17.25" customHeight="1" thickBot="1" x14ac:dyDescent="0.25">
      <c r="A30" s="21" t="s">
        <v>78</v>
      </c>
      <c r="B30" s="1"/>
      <c r="C30" s="21" t="s">
        <v>152</v>
      </c>
      <c r="D30" s="170" t="s">
        <v>223</v>
      </c>
      <c r="E30" s="64">
        <v>136.09</v>
      </c>
      <c r="F30" s="44">
        <f t="shared" ref="F30:F41" si="5">E30*10.76391042</f>
        <v>1464.8605690578001</v>
      </c>
      <c r="G30" s="51" t="s">
        <v>40</v>
      </c>
      <c r="H30" s="161"/>
      <c r="I30" s="85"/>
      <c r="J30" s="15">
        <v>1</v>
      </c>
      <c r="K30" s="59">
        <v>1</v>
      </c>
      <c r="L30" s="59">
        <v>1</v>
      </c>
      <c r="M30" s="59">
        <v>1</v>
      </c>
      <c r="N30" s="57"/>
      <c r="O30" s="57"/>
      <c r="P30" s="57"/>
      <c r="Q30" s="82"/>
      <c r="R30" s="119"/>
      <c r="S30" s="125"/>
      <c r="T30" s="134"/>
      <c r="U30" s="35">
        <f t="shared" ref="U30:U41" si="6">SUM(I30:S30)</f>
        <v>4</v>
      </c>
      <c r="V30" s="36">
        <f>U30/U117</f>
        <v>1.7316017316017316E-2</v>
      </c>
      <c r="W30" s="37">
        <f t="shared" ref="W30:W41" si="7">U30*E30</f>
        <v>544.36</v>
      </c>
      <c r="X30" s="38">
        <f t="shared" ref="X30:X41" si="8">U30*F30</f>
        <v>5859.4422762312006</v>
      </c>
    </row>
    <row r="31" spans="1:24" ht="17.25" customHeight="1" thickBot="1" x14ac:dyDescent="0.25">
      <c r="A31" s="20" t="s">
        <v>79</v>
      </c>
      <c r="B31" s="1"/>
      <c r="C31" s="20" t="s">
        <v>151</v>
      </c>
      <c r="D31" s="170" t="s">
        <v>220</v>
      </c>
      <c r="E31" s="64">
        <v>68.069999999999993</v>
      </c>
      <c r="F31" s="44">
        <f t="shared" si="5"/>
        <v>732.69938228939998</v>
      </c>
      <c r="G31" s="51" t="s">
        <v>42</v>
      </c>
      <c r="H31" s="162">
        <f>SUM(I31:T31)</f>
        <v>4</v>
      </c>
      <c r="I31" s="85"/>
      <c r="J31" s="15">
        <v>1</v>
      </c>
      <c r="K31" s="59">
        <v>1</v>
      </c>
      <c r="L31" s="59">
        <v>1</v>
      </c>
      <c r="M31" s="59">
        <v>1</v>
      </c>
      <c r="N31" s="57"/>
      <c r="O31" s="57"/>
      <c r="P31" s="57"/>
      <c r="Q31" s="82"/>
      <c r="R31" s="119"/>
      <c r="S31" s="125"/>
      <c r="T31" s="134"/>
      <c r="U31" s="35">
        <f t="shared" si="6"/>
        <v>4</v>
      </c>
      <c r="V31" s="36">
        <f>U31/U117</f>
        <v>1.7316017316017316E-2</v>
      </c>
      <c r="W31" s="37">
        <f t="shared" si="7"/>
        <v>272.27999999999997</v>
      </c>
      <c r="X31" s="38">
        <f t="shared" si="8"/>
        <v>2930.7975291575999</v>
      </c>
    </row>
    <row r="32" spans="1:24" ht="17.25" customHeight="1" thickBot="1" x14ac:dyDescent="0.25">
      <c r="A32" s="22" t="s">
        <v>80</v>
      </c>
      <c r="B32" s="1"/>
      <c r="C32" s="22" t="s">
        <v>0</v>
      </c>
      <c r="D32" s="168" t="s">
        <v>224</v>
      </c>
      <c r="E32" s="66">
        <v>69.760000000000005</v>
      </c>
      <c r="F32" s="44">
        <f t="shared" si="5"/>
        <v>750.89039089920004</v>
      </c>
      <c r="G32" s="51" t="s">
        <v>40</v>
      </c>
      <c r="H32" s="165"/>
      <c r="I32" s="85"/>
      <c r="J32" s="15">
        <v>1</v>
      </c>
      <c r="K32" s="59">
        <v>1</v>
      </c>
      <c r="L32" s="59">
        <v>1</v>
      </c>
      <c r="M32" s="59">
        <v>1</v>
      </c>
      <c r="N32" s="57"/>
      <c r="O32" s="57"/>
      <c r="P32" s="57"/>
      <c r="Q32" s="82"/>
      <c r="R32" s="119"/>
      <c r="S32" s="125"/>
      <c r="T32" s="134"/>
      <c r="U32" s="35">
        <f t="shared" si="6"/>
        <v>4</v>
      </c>
      <c r="V32" s="36">
        <f>U32/U117</f>
        <v>1.7316017316017316E-2</v>
      </c>
      <c r="W32" s="37">
        <f t="shared" si="7"/>
        <v>279.04000000000002</v>
      </c>
      <c r="X32" s="38">
        <f t="shared" si="8"/>
        <v>3003.5615635968002</v>
      </c>
    </row>
    <row r="33" spans="1:24" ht="17.25" customHeight="1" thickBot="1" x14ac:dyDescent="0.25">
      <c r="A33" s="20" t="s">
        <v>81</v>
      </c>
      <c r="B33" s="1"/>
      <c r="C33" s="20" t="s">
        <v>153</v>
      </c>
      <c r="D33" s="169" t="s">
        <v>239</v>
      </c>
      <c r="E33" s="45">
        <v>71.63</v>
      </c>
      <c r="F33" s="44">
        <f t="shared" si="5"/>
        <v>771.01890338459998</v>
      </c>
      <c r="G33" s="51" t="s">
        <v>40</v>
      </c>
      <c r="H33" s="163"/>
      <c r="I33" s="85"/>
      <c r="J33" s="15">
        <v>1</v>
      </c>
      <c r="K33" s="59">
        <v>1</v>
      </c>
      <c r="L33" s="59">
        <v>1</v>
      </c>
      <c r="M33" s="59">
        <v>1</v>
      </c>
      <c r="N33" s="57"/>
      <c r="O33" s="57"/>
      <c r="P33" s="57"/>
      <c r="Q33" s="82"/>
      <c r="R33" s="119"/>
      <c r="S33" s="125"/>
      <c r="T33" s="134"/>
      <c r="U33" s="35">
        <f t="shared" si="6"/>
        <v>4</v>
      </c>
      <c r="V33" s="36">
        <f>U33/U117</f>
        <v>1.7316017316017316E-2</v>
      </c>
      <c r="W33" s="37">
        <f t="shared" si="7"/>
        <v>286.52</v>
      </c>
      <c r="X33" s="38">
        <f t="shared" si="8"/>
        <v>3084.0756135383999</v>
      </c>
    </row>
    <row r="34" spans="1:24" ht="17.25" customHeight="1" thickBot="1" x14ac:dyDescent="0.25">
      <c r="A34" s="20" t="s">
        <v>82</v>
      </c>
      <c r="B34" s="1"/>
      <c r="C34" s="20" t="s">
        <v>2</v>
      </c>
      <c r="D34" s="170" t="s">
        <v>225</v>
      </c>
      <c r="E34" s="64">
        <v>74.34</v>
      </c>
      <c r="F34" s="44">
        <f t="shared" si="5"/>
        <v>800.18910062280008</v>
      </c>
      <c r="G34" s="51" t="s">
        <v>40</v>
      </c>
      <c r="H34" s="160"/>
      <c r="I34" s="85"/>
      <c r="J34" s="15">
        <v>1</v>
      </c>
      <c r="K34" s="59">
        <v>1</v>
      </c>
      <c r="L34" s="59">
        <v>1</v>
      </c>
      <c r="M34" s="59">
        <v>1</v>
      </c>
      <c r="N34" s="57"/>
      <c r="O34" s="57"/>
      <c r="P34" s="57"/>
      <c r="Q34" s="82"/>
      <c r="R34" s="119"/>
      <c r="S34" s="125"/>
      <c r="T34" s="134"/>
      <c r="U34" s="35">
        <f t="shared" si="6"/>
        <v>4</v>
      </c>
      <c r="V34" s="36">
        <f>U34/U117</f>
        <v>1.7316017316017316E-2</v>
      </c>
      <c r="W34" s="37">
        <f t="shared" si="7"/>
        <v>297.36</v>
      </c>
      <c r="X34" s="38">
        <f t="shared" si="8"/>
        <v>3200.7564024912003</v>
      </c>
    </row>
    <row r="35" spans="1:24" ht="17.25" customHeight="1" thickBot="1" x14ac:dyDescent="0.25">
      <c r="A35" s="20" t="s">
        <v>83</v>
      </c>
      <c r="B35" s="1"/>
      <c r="C35" s="20" t="s">
        <v>155</v>
      </c>
      <c r="D35" s="170" t="s">
        <v>236</v>
      </c>
      <c r="E35" s="64">
        <v>61.99</v>
      </c>
      <c r="F35" s="44">
        <f t="shared" si="5"/>
        <v>667.25480693580005</v>
      </c>
      <c r="G35" s="51" t="s">
        <v>42</v>
      </c>
      <c r="H35" s="160"/>
      <c r="I35" s="85"/>
      <c r="J35" s="15">
        <v>1</v>
      </c>
      <c r="K35" s="59">
        <v>1</v>
      </c>
      <c r="L35" s="59">
        <v>1</v>
      </c>
      <c r="M35" s="59">
        <v>1</v>
      </c>
      <c r="N35" s="57"/>
      <c r="O35" s="57"/>
      <c r="P35" s="57"/>
      <c r="Q35" s="82"/>
      <c r="R35" s="119"/>
      <c r="S35" s="125"/>
      <c r="T35" s="134"/>
      <c r="U35" s="35">
        <f t="shared" si="6"/>
        <v>4</v>
      </c>
      <c r="V35" s="36">
        <f>U35/U117</f>
        <v>1.7316017316017316E-2</v>
      </c>
      <c r="W35" s="37">
        <f t="shared" si="7"/>
        <v>247.96</v>
      </c>
      <c r="X35" s="38">
        <f t="shared" si="8"/>
        <v>2669.0192277432002</v>
      </c>
    </row>
    <row r="36" spans="1:24" ht="17.25" customHeight="1" thickBot="1" x14ac:dyDescent="0.25">
      <c r="A36" s="20" t="s">
        <v>84</v>
      </c>
      <c r="B36" s="1"/>
      <c r="C36" s="20" t="s">
        <v>156</v>
      </c>
      <c r="D36" s="170" t="s">
        <v>226</v>
      </c>
      <c r="E36" s="64">
        <v>57.02</v>
      </c>
      <c r="F36" s="44">
        <f t="shared" si="5"/>
        <v>613.75817214840004</v>
      </c>
      <c r="G36" s="51" t="s">
        <v>39</v>
      </c>
      <c r="H36" s="160"/>
      <c r="I36" s="85"/>
      <c r="J36" s="15">
        <v>1</v>
      </c>
      <c r="K36" s="59">
        <v>1</v>
      </c>
      <c r="L36" s="59">
        <v>1</v>
      </c>
      <c r="M36" s="59">
        <v>1</v>
      </c>
      <c r="N36" s="57"/>
      <c r="O36" s="57"/>
      <c r="P36" s="57"/>
      <c r="Q36" s="82"/>
      <c r="R36" s="119"/>
      <c r="S36" s="125"/>
      <c r="T36" s="134"/>
      <c r="U36" s="35">
        <f t="shared" si="6"/>
        <v>4</v>
      </c>
      <c r="V36" s="36">
        <f>U36/U117</f>
        <v>1.7316017316017316E-2</v>
      </c>
      <c r="W36" s="37">
        <f t="shared" si="7"/>
        <v>228.08</v>
      </c>
      <c r="X36" s="38">
        <f t="shared" si="8"/>
        <v>2455.0326885936001</v>
      </c>
    </row>
    <row r="37" spans="1:24" ht="17.25" customHeight="1" thickBot="1" x14ac:dyDescent="0.25">
      <c r="A37" s="20" t="s">
        <v>85</v>
      </c>
      <c r="B37" s="1"/>
      <c r="C37" s="20" t="s">
        <v>3</v>
      </c>
      <c r="D37" s="170" t="s">
        <v>227</v>
      </c>
      <c r="E37" s="64">
        <v>79.44</v>
      </c>
      <c r="F37" s="44">
        <f t="shared" si="5"/>
        <v>855.08504376480005</v>
      </c>
      <c r="G37" s="51" t="s">
        <v>40</v>
      </c>
      <c r="H37" s="160"/>
      <c r="I37" s="85"/>
      <c r="J37" s="15">
        <v>1</v>
      </c>
      <c r="K37" s="59">
        <v>1</v>
      </c>
      <c r="L37" s="59">
        <v>1</v>
      </c>
      <c r="M37" s="59">
        <v>1</v>
      </c>
      <c r="N37" s="57"/>
      <c r="O37" s="57"/>
      <c r="P37" s="57"/>
      <c r="Q37" s="82"/>
      <c r="R37" s="119"/>
      <c r="S37" s="125"/>
      <c r="T37" s="134"/>
      <c r="U37" s="35">
        <f t="shared" si="6"/>
        <v>4</v>
      </c>
      <c r="V37" s="36">
        <f>U37/U117</f>
        <v>1.7316017316017316E-2</v>
      </c>
      <c r="W37" s="37">
        <f t="shared" si="7"/>
        <v>317.76</v>
      </c>
      <c r="X37" s="38">
        <f t="shared" si="8"/>
        <v>3420.3401750592002</v>
      </c>
    </row>
    <row r="38" spans="1:24" ht="17.25" customHeight="1" thickBot="1" x14ac:dyDescent="0.25">
      <c r="A38" s="20" t="s">
        <v>86</v>
      </c>
      <c r="B38" s="1"/>
      <c r="C38" s="20" t="s">
        <v>157</v>
      </c>
      <c r="D38" s="170" t="s">
        <v>228</v>
      </c>
      <c r="E38" s="64">
        <v>68.16</v>
      </c>
      <c r="F38" s="44">
        <f t="shared" si="5"/>
        <v>733.66813422719997</v>
      </c>
      <c r="G38" s="51" t="s">
        <v>42</v>
      </c>
      <c r="H38" s="160"/>
      <c r="I38" s="85"/>
      <c r="J38" s="15">
        <v>1</v>
      </c>
      <c r="K38" s="59">
        <v>1</v>
      </c>
      <c r="L38" s="59">
        <v>1</v>
      </c>
      <c r="M38" s="59">
        <v>1</v>
      </c>
      <c r="N38" s="57"/>
      <c r="O38" s="57"/>
      <c r="P38" s="57"/>
      <c r="Q38" s="82"/>
      <c r="R38" s="119"/>
      <c r="S38" s="125"/>
      <c r="T38" s="134"/>
      <c r="U38" s="35">
        <f t="shared" si="6"/>
        <v>4</v>
      </c>
      <c r="V38" s="36">
        <f>U38/U117</f>
        <v>1.7316017316017316E-2</v>
      </c>
      <c r="W38" s="37">
        <f t="shared" si="7"/>
        <v>272.64</v>
      </c>
      <c r="X38" s="38">
        <f t="shared" si="8"/>
        <v>2934.6725369087999</v>
      </c>
    </row>
    <row r="39" spans="1:24" ht="17.25" customHeight="1" thickBot="1" x14ac:dyDescent="0.25">
      <c r="A39" s="20" t="s">
        <v>87</v>
      </c>
      <c r="B39" s="1"/>
      <c r="C39" s="20" t="s">
        <v>158</v>
      </c>
      <c r="D39" s="170" t="s">
        <v>240</v>
      </c>
      <c r="E39" s="64">
        <v>64.69</v>
      </c>
      <c r="F39" s="44">
        <f t="shared" si="5"/>
        <v>696.31736506979996</v>
      </c>
      <c r="G39" s="51" t="s">
        <v>40</v>
      </c>
      <c r="H39" s="160"/>
      <c r="I39" s="85"/>
      <c r="J39" s="15">
        <v>1</v>
      </c>
      <c r="K39" s="59">
        <v>1</v>
      </c>
      <c r="L39" s="59">
        <v>1</v>
      </c>
      <c r="M39" s="59">
        <v>1</v>
      </c>
      <c r="N39" s="57"/>
      <c r="O39" s="57"/>
      <c r="P39" s="57"/>
      <c r="Q39" s="82"/>
      <c r="R39" s="119"/>
      <c r="S39" s="125"/>
      <c r="T39" s="134"/>
      <c r="U39" s="35">
        <f t="shared" si="6"/>
        <v>4</v>
      </c>
      <c r="V39" s="36">
        <f>U39/U117</f>
        <v>1.7316017316017316E-2</v>
      </c>
      <c r="W39" s="37">
        <f t="shared" si="7"/>
        <v>258.76</v>
      </c>
      <c r="X39" s="38">
        <f t="shared" si="8"/>
        <v>2785.2694602791998</v>
      </c>
    </row>
    <row r="40" spans="1:24" ht="17.25" customHeight="1" thickBot="1" x14ac:dyDescent="0.25">
      <c r="A40" s="20" t="s">
        <v>88</v>
      </c>
      <c r="B40" s="1"/>
      <c r="C40" s="20" t="s">
        <v>159</v>
      </c>
      <c r="D40" s="170" t="s">
        <v>218</v>
      </c>
      <c r="E40" s="64">
        <v>90.1</v>
      </c>
      <c r="F40" s="44">
        <f t="shared" si="5"/>
        <v>969.82832884199991</v>
      </c>
      <c r="G40" s="51" t="s">
        <v>40</v>
      </c>
      <c r="H40" s="160"/>
      <c r="I40" s="85"/>
      <c r="J40" s="15">
        <v>1</v>
      </c>
      <c r="K40" s="59">
        <v>1</v>
      </c>
      <c r="L40" s="59">
        <v>1</v>
      </c>
      <c r="M40" s="59">
        <v>1</v>
      </c>
      <c r="N40" s="57"/>
      <c r="O40" s="57"/>
      <c r="P40" s="57"/>
      <c r="Q40" s="82"/>
      <c r="R40" s="119"/>
      <c r="S40" s="125"/>
      <c r="T40" s="134"/>
      <c r="U40" s="35">
        <f t="shared" si="6"/>
        <v>4</v>
      </c>
      <c r="V40" s="36">
        <f>U40/U117</f>
        <v>1.7316017316017316E-2</v>
      </c>
      <c r="W40" s="37">
        <f t="shared" si="7"/>
        <v>360.4</v>
      </c>
      <c r="X40" s="38">
        <f t="shared" si="8"/>
        <v>3879.3133153679996</v>
      </c>
    </row>
    <row r="41" spans="1:24" ht="17.25" customHeight="1" thickBot="1" x14ac:dyDescent="0.25">
      <c r="A41" s="20" t="s">
        <v>89</v>
      </c>
      <c r="B41" s="1"/>
      <c r="C41" s="20" t="s">
        <v>160</v>
      </c>
      <c r="D41" s="170" t="s">
        <v>229</v>
      </c>
      <c r="E41" s="64">
        <v>128.16999999999999</v>
      </c>
      <c r="F41" s="44">
        <f t="shared" si="5"/>
        <v>1379.6103985313998</v>
      </c>
      <c r="G41" s="51" t="s">
        <v>40</v>
      </c>
      <c r="H41" s="160"/>
      <c r="I41" s="85"/>
      <c r="J41" s="15">
        <v>1</v>
      </c>
      <c r="K41" s="59">
        <v>1</v>
      </c>
      <c r="L41" s="59">
        <v>1</v>
      </c>
      <c r="M41" s="59">
        <v>1</v>
      </c>
      <c r="N41" s="57"/>
      <c r="O41" s="57"/>
      <c r="P41" s="57"/>
      <c r="Q41" s="82"/>
      <c r="R41" s="119"/>
      <c r="S41" s="125"/>
      <c r="T41" s="134"/>
      <c r="U41" s="35">
        <f t="shared" si="6"/>
        <v>4</v>
      </c>
      <c r="V41" s="36">
        <f>U41/U117</f>
        <v>1.7316017316017316E-2</v>
      </c>
      <c r="W41" s="37">
        <f t="shared" si="7"/>
        <v>512.67999999999995</v>
      </c>
      <c r="X41" s="38">
        <f t="shared" si="8"/>
        <v>5518.4415941255993</v>
      </c>
    </row>
    <row r="42" spans="1:24" ht="23.25" customHeight="1" thickBot="1" x14ac:dyDescent="0.25">
      <c r="A42" s="1"/>
      <c r="B42" s="1"/>
      <c r="C42" s="88" t="s">
        <v>21</v>
      </c>
      <c r="D42" s="89"/>
      <c r="E42" s="90"/>
      <c r="F42" s="91"/>
      <c r="G42" s="92"/>
      <c r="H42" s="164">
        <f t="shared" ref="H42:S42" si="9">SUM(H30:H41)</f>
        <v>4</v>
      </c>
      <c r="I42" s="93">
        <f t="shared" si="9"/>
        <v>0</v>
      </c>
      <c r="J42" s="94">
        <f t="shared" si="9"/>
        <v>12</v>
      </c>
      <c r="K42" s="94">
        <f t="shared" si="9"/>
        <v>12</v>
      </c>
      <c r="L42" s="94">
        <f t="shared" si="9"/>
        <v>12</v>
      </c>
      <c r="M42" s="94">
        <f t="shared" si="9"/>
        <v>12</v>
      </c>
      <c r="N42" s="94">
        <f t="shared" si="9"/>
        <v>0</v>
      </c>
      <c r="O42" s="94">
        <f t="shared" si="9"/>
        <v>0</v>
      </c>
      <c r="P42" s="94">
        <f t="shared" si="9"/>
        <v>0</v>
      </c>
      <c r="Q42" s="94">
        <f t="shared" si="9"/>
        <v>0</v>
      </c>
      <c r="R42" s="94">
        <f t="shared" si="9"/>
        <v>0</v>
      </c>
      <c r="S42" s="94">
        <f t="shared" si="9"/>
        <v>0</v>
      </c>
      <c r="T42" s="135"/>
      <c r="U42" s="95">
        <f t="shared" ref="U42:U47" si="10">SUM(I42:T42)</f>
        <v>48</v>
      </c>
      <c r="V42" s="96">
        <f>U42/U117</f>
        <v>0.20779220779220781</v>
      </c>
      <c r="W42" s="97">
        <f>SUM(W30:W41)</f>
        <v>3877.8399999999992</v>
      </c>
      <c r="X42" s="98">
        <f>SUM(X30:X41)</f>
        <v>41740.722383092805</v>
      </c>
    </row>
    <row r="43" spans="1:24" ht="17.25" customHeight="1" x14ac:dyDescent="0.2">
      <c r="A43" s="24" t="s">
        <v>73</v>
      </c>
      <c r="B43" s="1"/>
      <c r="C43" s="24" t="s">
        <v>161</v>
      </c>
      <c r="D43" s="173" t="s">
        <v>241</v>
      </c>
      <c r="E43" s="47">
        <v>128.58000000000001</v>
      </c>
      <c r="F43" s="32">
        <f t="shared" ref="F43:F93" si="11">E43*10.76391042</f>
        <v>1384.0236018036001</v>
      </c>
      <c r="G43" s="52" t="s">
        <v>40</v>
      </c>
      <c r="H43" s="166"/>
      <c r="I43" s="86"/>
      <c r="J43" s="17"/>
      <c r="K43" s="18">
        <v>1</v>
      </c>
      <c r="L43" s="18">
        <v>1</v>
      </c>
      <c r="M43" s="18">
        <v>1</v>
      </c>
      <c r="N43" s="19"/>
      <c r="O43" s="19"/>
      <c r="P43" s="19"/>
      <c r="Q43" s="83"/>
      <c r="R43" s="120"/>
      <c r="S43" s="126"/>
      <c r="T43" s="136"/>
      <c r="U43" s="32">
        <f t="shared" si="10"/>
        <v>3</v>
      </c>
      <c r="V43" s="33">
        <f>U43/U117</f>
        <v>1.2987012987012988E-2</v>
      </c>
      <c r="W43" s="41">
        <f>U43*E43</f>
        <v>385.74</v>
      </c>
      <c r="X43" s="34">
        <f>U43*F43</f>
        <v>4152.0708054107999</v>
      </c>
    </row>
    <row r="44" spans="1:24" ht="17.25" customHeight="1" thickBot="1" x14ac:dyDescent="0.25">
      <c r="A44" s="25" t="s">
        <v>74</v>
      </c>
      <c r="B44" s="1"/>
      <c r="C44" s="25" t="s">
        <v>162</v>
      </c>
      <c r="D44" s="174" t="s">
        <v>238</v>
      </c>
      <c r="E44" s="64">
        <v>136.07</v>
      </c>
      <c r="F44" s="44">
        <f t="shared" si="11"/>
        <v>1464.6452908494</v>
      </c>
      <c r="G44" s="53" t="s">
        <v>41</v>
      </c>
      <c r="H44" s="162">
        <f>SUM(I44:T44)</f>
        <v>3</v>
      </c>
      <c r="I44" s="85"/>
      <c r="J44" s="15"/>
      <c r="K44" s="59">
        <v>1</v>
      </c>
      <c r="L44" s="59">
        <v>1</v>
      </c>
      <c r="M44" s="59">
        <v>1</v>
      </c>
      <c r="N44" s="57"/>
      <c r="O44" s="57"/>
      <c r="P44" s="57"/>
      <c r="Q44" s="82"/>
      <c r="R44" s="119"/>
      <c r="S44" s="125"/>
      <c r="T44" s="134"/>
      <c r="U44" s="35">
        <f t="shared" si="10"/>
        <v>3</v>
      </c>
      <c r="V44" s="36">
        <f>U44/U117</f>
        <v>1.2987012987012988E-2</v>
      </c>
      <c r="W44" s="37">
        <f>U44*E44</f>
        <v>408.21</v>
      </c>
      <c r="X44" s="38">
        <f>U44*F44</f>
        <v>4393.9358725481998</v>
      </c>
    </row>
    <row r="45" spans="1:24" ht="27.75" customHeight="1" thickBot="1" x14ac:dyDescent="0.25">
      <c r="A45" s="1"/>
      <c r="B45" s="1"/>
      <c r="C45" s="88" t="s">
        <v>21</v>
      </c>
      <c r="D45" s="89"/>
      <c r="E45" s="90"/>
      <c r="F45" s="91"/>
      <c r="G45" s="92"/>
      <c r="H45" s="164">
        <f t="shared" ref="H45:S45" si="12">SUM(H43:H44)</f>
        <v>3</v>
      </c>
      <c r="I45" s="93">
        <f t="shared" si="12"/>
        <v>0</v>
      </c>
      <c r="J45" s="94">
        <f t="shared" si="12"/>
        <v>0</v>
      </c>
      <c r="K45" s="94">
        <f t="shared" si="12"/>
        <v>2</v>
      </c>
      <c r="L45" s="94">
        <f t="shared" si="12"/>
        <v>2</v>
      </c>
      <c r="M45" s="94">
        <f t="shared" si="12"/>
        <v>2</v>
      </c>
      <c r="N45" s="94">
        <f t="shared" si="12"/>
        <v>0</v>
      </c>
      <c r="O45" s="94">
        <f t="shared" si="12"/>
        <v>0</v>
      </c>
      <c r="P45" s="94">
        <f t="shared" si="12"/>
        <v>0</v>
      </c>
      <c r="Q45" s="94">
        <f t="shared" si="12"/>
        <v>0</v>
      </c>
      <c r="R45" s="94">
        <f t="shared" si="12"/>
        <v>0</v>
      </c>
      <c r="S45" s="112">
        <f t="shared" si="12"/>
        <v>0</v>
      </c>
      <c r="T45" s="135"/>
      <c r="U45" s="95">
        <f t="shared" si="10"/>
        <v>6</v>
      </c>
      <c r="V45" s="96">
        <f>U45/U117</f>
        <v>2.5974025974025976E-2</v>
      </c>
      <c r="W45" s="97">
        <f>SUM(W43:W44)</f>
        <v>793.95</v>
      </c>
      <c r="X45" s="98">
        <f>SUM(X43:X44)</f>
        <v>8546.0066779589997</v>
      </c>
    </row>
    <row r="46" spans="1:24" ht="17.25" customHeight="1" thickBot="1" x14ac:dyDescent="0.25">
      <c r="A46" s="24" t="s">
        <v>125</v>
      </c>
      <c r="B46" s="1"/>
      <c r="C46" s="24" t="s">
        <v>163</v>
      </c>
      <c r="D46" s="173" t="s">
        <v>230</v>
      </c>
      <c r="E46" s="47">
        <v>97.94</v>
      </c>
      <c r="F46" s="32">
        <f t="shared" ref="F46" si="13">E46*10.76391042</f>
        <v>1054.2173865348</v>
      </c>
      <c r="G46" s="52" t="s">
        <v>40</v>
      </c>
      <c r="H46" s="166"/>
      <c r="I46" s="86"/>
      <c r="J46" s="17"/>
      <c r="K46" s="18"/>
      <c r="L46" s="18"/>
      <c r="M46" s="18">
        <v>1</v>
      </c>
      <c r="N46" s="19"/>
      <c r="O46" s="19"/>
      <c r="P46" s="19"/>
      <c r="Q46" s="83"/>
      <c r="R46" s="120"/>
      <c r="S46" s="126"/>
      <c r="T46" s="136"/>
      <c r="U46" s="32">
        <f t="shared" si="10"/>
        <v>1</v>
      </c>
      <c r="V46" s="33">
        <f>U46/U117</f>
        <v>4.329004329004329E-3</v>
      </c>
      <c r="W46" s="41">
        <f>U46*E46</f>
        <v>97.94</v>
      </c>
      <c r="X46" s="34">
        <f>U46*F46</f>
        <v>1054.2173865348</v>
      </c>
    </row>
    <row r="47" spans="1:24" ht="24.75" customHeight="1" thickBot="1" x14ac:dyDescent="0.25">
      <c r="A47" s="1"/>
      <c r="B47" s="1"/>
      <c r="C47" s="88" t="s">
        <v>21</v>
      </c>
      <c r="D47" s="89"/>
      <c r="E47" s="90"/>
      <c r="F47" s="91"/>
      <c r="G47" s="92"/>
      <c r="H47" s="164">
        <f t="shared" ref="H47:S47" si="14">SUM(H46:H46)</f>
        <v>0</v>
      </c>
      <c r="I47" s="93">
        <f t="shared" si="14"/>
        <v>0</v>
      </c>
      <c r="J47" s="94">
        <f t="shared" si="14"/>
        <v>0</v>
      </c>
      <c r="K47" s="94">
        <f t="shared" si="14"/>
        <v>0</v>
      </c>
      <c r="L47" s="94">
        <f t="shared" si="14"/>
        <v>0</v>
      </c>
      <c r="M47" s="94">
        <f t="shared" si="14"/>
        <v>1</v>
      </c>
      <c r="N47" s="94">
        <f t="shared" si="14"/>
        <v>0</v>
      </c>
      <c r="O47" s="94">
        <f t="shared" si="14"/>
        <v>0</v>
      </c>
      <c r="P47" s="94">
        <f t="shared" si="14"/>
        <v>0</v>
      </c>
      <c r="Q47" s="94">
        <f t="shared" si="14"/>
        <v>0</v>
      </c>
      <c r="R47" s="94">
        <f t="shared" si="14"/>
        <v>0</v>
      </c>
      <c r="S47" s="112">
        <f t="shared" si="14"/>
        <v>0</v>
      </c>
      <c r="T47" s="135"/>
      <c r="U47" s="95">
        <f t="shared" si="10"/>
        <v>1</v>
      </c>
      <c r="V47" s="96">
        <f>U47/U117</f>
        <v>4.329004329004329E-3</v>
      </c>
      <c r="W47" s="97">
        <f>SUM(W46:W46)</f>
        <v>97.94</v>
      </c>
      <c r="X47" s="98">
        <f>SUM(X46:X46)</f>
        <v>1054.2173865348</v>
      </c>
    </row>
    <row r="48" spans="1:24" ht="17.25" customHeight="1" x14ac:dyDescent="0.2">
      <c r="A48" s="20" t="s">
        <v>43</v>
      </c>
      <c r="B48" s="1"/>
      <c r="C48" s="20" t="s">
        <v>164</v>
      </c>
      <c r="D48" s="170" t="s">
        <v>214</v>
      </c>
      <c r="E48" s="64">
        <v>61.39</v>
      </c>
      <c r="F48" s="44">
        <f t="shared" si="11"/>
        <v>660.79646068379998</v>
      </c>
      <c r="G48" s="53" t="s">
        <v>42</v>
      </c>
      <c r="H48" s="160"/>
      <c r="I48" s="85"/>
      <c r="J48" s="15"/>
      <c r="K48" s="59"/>
      <c r="L48" s="59"/>
      <c r="M48" s="59"/>
      <c r="N48" s="57">
        <v>1</v>
      </c>
      <c r="O48" s="57">
        <v>1</v>
      </c>
      <c r="P48" s="57">
        <v>1</v>
      </c>
      <c r="Q48" s="82">
        <v>1</v>
      </c>
      <c r="R48" s="119"/>
      <c r="S48" s="125"/>
      <c r="T48" s="134"/>
      <c r="U48" s="35">
        <f t="shared" si="1"/>
        <v>4</v>
      </c>
      <c r="V48" s="36">
        <f>U48/U117</f>
        <v>1.7316017316017316E-2</v>
      </c>
      <c r="W48" s="37">
        <f t="shared" ref="W48:W61" si="15">U48*E48</f>
        <v>245.56</v>
      </c>
      <c r="X48" s="38">
        <f t="shared" ref="X48:X61" si="16">U48*F48</f>
        <v>2643.1858427351999</v>
      </c>
    </row>
    <row r="49" spans="1:24" ht="17.25" customHeight="1" x14ac:dyDescent="0.2">
      <c r="A49" s="20" t="s">
        <v>44</v>
      </c>
      <c r="B49" s="1"/>
      <c r="C49" s="20" t="s">
        <v>165</v>
      </c>
      <c r="D49" s="170" t="s">
        <v>223</v>
      </c>
      <c r="E49" s="64">
        <v>136.61000000000001</v>
      </c>
      <c r="F49" s="44">
        <f t="shared" si="11"/>
        <v>1470.4578024762002</v>
      </c>
      <c r="G49" s="53" t="s">
        <v>40</v>
      </c>
      <c r="H49" s="160"/>
      <c r="I49" s="85"/>
      <c r="J49" s="15"/>
      <c r="K49" s="59"/>
      <c r="L49" s="59"/>
      <c r="M49" s="59"/>
      <c r="N49" s="57">
        <v>1</v>
      </c>
      <c r="O49" s="57"/>
      <c r="P49" s="57"/>
      <c r="Q49" s="82"/>
      <c r="R49" s="119"/>
      <c r="S49" s="125"/>
      <c r="T49" s="134"/>
      <c r="U49" s="35">
        <f t="shared" si="1"/>
        <v>1</v>
      </c>
      <c r="V49" s="36">
        <f>U49/U117</f>
        <v>4.329004329004329E-3</v>
      </c>
      <c r="W49" s="37">
        <f t="shared" si="15"/>
        <v>136.61000000000001</v>
      </c>
      <c r="X49" s="38">
        <f t="shared" si="16"/>
        <v>1470.4578024762002</v>
      </c>
    </row>
    <row r="50" spans="1:24" ht="17.25" customHeight="1" x14ac:dyDescent="0.2">
      <c r="A50" s="22" t="s">
        <v>45</v>
      </c>
      <c r="B50" s="1"/>
      <c r="C50" s="22" t="s">
        <v>166</v>
      </c>
      <c r="D50" s="168" t="s">
        <v>224</v>
      </c>
      <c r="E50" s="66">
        <v>79.42</v>
      </c>
      <c r="F50" s="48">
        <f t="shared" si="11"/>
        <v>854.86976555640001</v>
      </c>
      <c r="G50" s="53" t="s">
        <v>40</v>
      </c>
      <c r="H50" s="162">
        <f>SUM(I50:T50)</f>
        <v>1</v>
      </c>
      <c r="I50" s="85"/>
      <c r="J50" s="15"/>
      <c r="K50" s="59"/>
      <c r="L50" s="59"/>
      <c r="M50" s="59"/>
      <c r="N50" s="57">
        <v>1</v>
      </c>
      <c r="O50" s="57"/>
      <c r="P50" s="57"/>
      <c r="Q50" s="82"/>
      <c r="R50" s="119"/>
      <c r="S50" s="125"/>
      <c r="T50" s="134"/>
      <c r="U50" s="35">
        <f t="shared" ref="U50:U61" si="17">SUM(I50:S50)</f>
        <v>1</v>
      </c>
      <c r="V50" s="36">
        <f>U50/U117</f>
        <v>4.329004329004329E-3</v>
      </c>
      <c r="W50" s="37">
        <f t="shared" si="15"/>
        <v>79.42</v>
      </c>
      <c r="X50" s="38">
        <f t="shared" si="16"/>
        <v>854.86976555640001</v>
      </c>
    </row>
    <row r="51" spans="1:24" ht="17.25" customHeight="1" x14ac:dyDescent="0.2">
      <c r="A51" s="26" t="s">
        <v>46</v>
      </c>
      <c r="B51" s="1"/>
      <c r="C51" s="26" t="s">
        <v>167</v>
      </c>
      <c r="D51" s="175" t="s">
        <v>239</v>
      </c>
      <c r="E51" s="63">
        <v>52.72</v>
      </c>
      <c r="F51" s="65">
        <f t="shared" si="11"/>
        <v>567.47335734240005</v>
      </c>
      <c r="G51" s="53" t="s">
        <v>39</v>
      </c>
      <c r="H51" s="167"/>
      <c r="I51" s="85"/>
      <c r="J51" s="15"/>
      <c r="K51" s="59"/>
      <c r="L51" s="59"/>
      <c r="M51" s="59"/>
      <c r="N51" s="57">
        <v>1</v>
      </c>
      <c r="O51" s="57"/>
      <c r="P51" s="57"/>
      <c r="Q51" s="82"/>
      <c r="R51" s="119"/>
      <c r="S51" s="125"/>
      <c r="T51" s="134"/>
      <c r="U51" s="35">
        <f t="shared" si="17"/>
        <v>1</v>
      </c>
      <c r="V51" s="68">
        <f>U51/U117</f>
        <v>4.329004329004329E-3</v>
      </c>
      <c r="W51" s="60">
        <f t="shared" si="15"/>
        <v>52.72</v>
      </c>
      <c r="X51" s="62">
        <f t="shared" si="16"/>
        <v>567.47335734240005</v>
      </c>
    </row>
    <row r="52" spans="1:24" ht="17.25" customHeight="1" x14ac:dyDescent="0.2">
      <c r="A52" s="20" t="s">
        <v>47</v>
      </c>
      <c r="B52" s="1"/>
      <c r="C52" s="20" t="s">
        <v>168</v>
      </c>
      <c r="D52" s="169" t="s">
        <v>225</v>
      </c>
      <c r="E52" s="45">
        <v>60.45</v>
      </c>
      <c r="F52" s="44">
        <f t="shared" si="11"/>
        <v>650.67838488900009</v>
      </c>
      <c r="G52" s="53" t="s">
        <v>39</v>
      </c>
      <c r="H52" s="162">
        <f>SUM(I52:T52)</f>
        <v>1</v>
      </c>
      <c r="I52" s="85"/>
      <c r="J52" s="15"/>
      <c r="K52" s="59"/>
      <c r="L52" s="59"/>
      <c r="M52" s="59"/>
      <c r="N52" s="57">
        <v>1</v>
      </c>
      <c r="O52" s="57"/>
      <c r="P52" s="57"/>
      <c r="Q52" s="82"/>
      <c r="R52" s="119"/>
      <c r="S52" s="125"/>
      <c r="T52" s="134"/>
      <c r="U52" s="35">
        <f t="shared" si="17"/>
        <v>1</v>
      </c>
      <c r="V52" s="36">
        <f>U52/U117</f>
        <v>4.329004329004329E-3</v>
      </c>
      <c r="W52" s="37">
        <f t="shared" si="15"/>
        <v>60.45</v>
      </c>
      <c r="X52" s="38">
        <f t="shared" si="16"/>
        <v>650.67838488900009</v>
      </c>
    </row>
    <row r="53" spans="1:24" ht="17.25" customHeight="1" x14ac:dyDescent="0.2">
      <c r="A53" s="20" t="s">
        <v>48</v>
      </c>
      <c r="B53" s="1"/>
      <c r="C53" s="20" t="s">
        <v>169</v>
      </c>
      <c r="D53" s="170" t="s">
        <v>236</v>
      </c>
      <c r="E53" s="64">
        <v>55.12</v>
      </c>
      <c r="F53" s="44">
        <f t="shared" si="11"/>
        <v>593.30674235039999</v>
      </c>
      <c r="G53" s="53" t="s">
        <v>39</v>
      </c>
      <c r="H53" s="160"/>
      <c r="I53" s="85"/>
      <c r="J53" s="15"/>
      <c r="K53" s="59"/>
      <c r="L53" s="59"/>
      <c r="M53" s="59"/>
      <c r="N53" s="57">
        <v>1</v>
      </c>
      <c r="O53" s="57"/>
      <c r="P53" s="57"/>
      <c r="Q53" s="82"/>
      <c r="R53" s="119"/>
      <c r="S53" s="125"/>
      <c r="T53" s="134"/>
      <c r="U53" s="35">
        <f t="shared" si="17"/>
        <v>1</v>
      </c>
      <c r="V53" s="36">
        <f>U53/U117</f>
        <v>4.329004329004329E-3</v>
      </c>
      <c r="W53" s="37">
        <f t="shared" si="15"/>
        <v>55.12</v>
      </c>
      <c r="X53" s="38">
        <f t="shared" si="16"/>
        <v>593.30674235039999</v>
      </c>
    </row>
    <row r="54" spans="1:24" ht="17.25" customHeight="1" x14ac:dyDescent="0.2">
      <c r="A54" s="20" t="s">
        <v>49</v>
      </c>
      <c r="B54" s="1"/>
      <c r="C54" s="20" t="s">
        <v>170</v>
      </c>
      <c r="D54" s="170" t="s">
        <v>241</v>
      </c>
      <c r="E54" s="64">
        <v>119.41</v>
      </c>
      <c r="F54" s="44">
        <f t="shared" si="11"/>
        <v>1285.3185432522</v>
      </c>
      <c r="G54" s="53" t="s">
        <v>40</v>
      </c>
      <c r="H54" s="162">
        <f>SUM(I54:T54)</f>
        <v>1</v>
      </c>
      <c r="I54" s="85"/>
      <c r="J54" s="15"/>
      <c r="K54" s="59"/>
      <c r="L54" s="59"/>
      <c r="M54" s="59"/>
      <c r="N54" s="57">
        <v>1</v>
      </c>
      <c r="O54" s="57"/>
      <c r="P54" s="57"/>
      <c r="Q54" s="82"/>
      <c r="R54" s="119"/>
      <c r="S54" s="125"/>
      <c r="T54" s="134"/>
      <c r="U54" s="35">
        <f t="shared" si="17"/>
        <v>1</v>
      </c>
      <c r="V54" s="36">
        <f>U54/U117</f>
        <v>4.329004329004329E-3</v>
      </c>
      <c r="W54" s="37">
        <f t="shared" si="15"/>
        <v>119.41</v>
      </c>
      <c r="X54" s="38">
        <f t="shared" si="16"/>
        <v>1285.3185432522</v>
      </c>
    </row>
    <row r="55" spans="1:24" ht="17.25" customHeight="1" x14ac:dyDescent="0.2">
      <c r="A55" s="22" t="s">
        <v>50</v>
      </c>
      <c r="B55" s="1"/>
      <c r="C55" s="22" t="s">
        <v>171</v>
      </c>
      <c r="D55" s="168" t="s">
        <v>238</v>
      </c>
      <c r="E55" s="64">
        <v>127.35</v>
      </c>
      <c r="F55" s="44">
        <f t="shared" si="11"/>
        <v>1370.783991987</v>
      </c>
      <c r="G55" s="53" t="s">
        <v>41</v>
      </c>
      <c r="H55" s="162">
        <f>SUM(I55:T55)</f>
        <v>1</v>
      </c>
      <c r="I55" s="85"/>
      <c r="J55" s="15"/>
      <c r="K55" s="59"/>
      <c r="L55" s="59"/>
      <c r="M55" s="59"/>
      <c r="N55" s="57">
        <v>1</v>
      </c>
      <c r="O55" s="57"/>
      <c r="P55" s="57"/>
      <c r="Q55" s="82"/>
      <c r="R55" s="119"/>
      <c r="S55" s="125"/>
      <c r="T55" s="134"/>
      <c r="U55" s="35">
        <f t="shared" si="17"/>
        <v>1</v>
      </c>
      <c r="V55" s="36">
        <f>U55/U117</f>
        <v>4.329004329004329E-3</v>
      </c>
      <c r="W55" s="37">
        <f t="shared" si="15"/>
        <v>127.35</v>
      </c>
      <c r="X55" s="38">
        <f t="shared" si="16"/>
        <v>1370.783991987</v>
      </c>
    </row>
    <row r="56" spans="1:24" ht="17.25" customHeight="1" x14ac:dyDescent="0.2">
      <c r="A56" s="20" t="s">
        <v>51</v>
      </c>
      <c r="B56" s="1"/>
      <c r="C56" s="20" t="s">
        <v>172</v>
      </c>
      <c r="D56" s="169" t="s">
        <v>226</v>
      </c>
      <c r="E56" s="64">
        <v>50.61</v>
      </c>
      <c r="F56" s="44">
        <f t="shared" si="11"/>
        <v>544.76150635620002</v>
      </c>
      <c r="G56" s="53" t="s">
        <v>39</v>
      </c>
      <c r="H56" s="160"/>
      <c r="I56" s="85"/>
      <c r="J56" s="15"/>
      <c r="K56" s="59"/>
      <c r="L56" s="59"/>
      <c r="M56" s="59"/>
      <c r="N56" s="57">
        <v>1</v>
      </c>
      <c r="O56" s="57"/>
      <c r="P56" s="57"/>
      <c r="Q56" s="82"/>
      <c r="R56" s="119"/>
      <c r="S56" s="125"/>
      <c r="T56" s="134"/>
      <c r="U56" s="35">
        <f t="shared" si="17"/>
        <v>1</v>
      </c>
      <c r="V56" s="36">
        <f>U56/U117</f>
        <v>4.329004329004329E-3</v>
      </c>
      <c r="W56" s="37">
        <f t="shared" si="15"/>
        <v>50.61</v>
      </c>
      <c r="X56" s="38">
        <f t="shared" si="16"/>
        <v>544.76150635620002</v>
      </c>
    </row>
    <row r="57" spans="1:24" ht="17.25" customHeight="1" x14ac:dyDescent="0.2">
      <c r="A57" s="22" t="s">
        <v>52</v>
      </c>
      <c r="B57" s="1"/>
      <c r="C57" s="22" t="s">
        <v>173</v>
      </c>
      <c r="D57" s="170" t="s">
        <v>227</v>
      </c>
      <c r="E57" s="64">
        <v>61.39</v>
      </c>
      <c r="F57" s="44">
        <f t="shared" si="11"/>
        <v>660.79646068379998</v>
      </c>
      <c r="G57" s="53" t="s">
        <v>42</v>
      </c>
      <c r="H57" s="160"/>
      <c r="I57" s="85"/>
      <c r="J57" s="15"/>
      <c r="K57" s="59"/>
      <c r="L57" s="59"/>
      <c r="M57" s="59"/>
      <c r="N57" s="57">
        <v>1</v>
      </c>
      <c r="O57" s="57"/>
      <c r="P57" s="57"/>
      <c r="Q57" s="82"/>
      <c r="R57" s="119"/>
      <c r="S57" s="125"/>
      <c r="T57" s="134"/>
      <c r="U57" s="35">
        <f t="shared" si="17"/>
        <v>1</v>
      </c>
      <c r="V57" s="36">
        <f>U57/U117</f>
        <v>4.329004329004329E-3</v>
      </c>
      <c r="W57" s="37">
        <f t="shared" si="15"/>
        <v>61.39</v>
      </c>
      <c r="X57" s="38">
        <f t="shared" si="16"/>
        <v>660.79646068379998</v>
      </c>
    </row>
    <row r="58" spans="1:24" ht="17.25" customHeight="1" x14ac:dyDescent="0.2">
      <c r="A58" s="20" t="s">
        <v>53</v>
      </c>
      <c r="B58" s="1"/>
      <c r="C58" s="20" t="s">
        <v>174</v>
      </c>
      <c r="D58" s="170" t="s">
        <v>228</v>
      </c>
      <c r="E58" s="64">
        <v>52.32</v>
      </c>
      <c r="F58" s="44">
        <f t="shared" si="11"/>
        <v>563.1677931744</v>
      </c>
      <c r="G58" s="53" t="s">
        <v>39</v>
      </c>
      <c r="H58" s="160"/>
      <c r="I58" s="85"/>
      <c r="J58" s="15"/>
      <c r="K58" s="59"/>
      <c r="L58" s="59"/>
      <c r="M58" s="59"/>
      <c r="N58" s="57">
        <v>1</v>
      </c>
      <c r="O58" s="57"/>
      <c r="P58" s="57"/>
      <c r="Q58" s="82"/>
      <c r="R58" s="119"/>
      <c r="S58" s="125"/>
      <c r="T58" s="134"/>
      <c r="U58" s="35">
        <f t="shared" si="17"/>
        <v>1</v>
      </c>
      <c r="V58" s="36">
        <f>U58/U117</f>
        <v>4.329004329004329E-3</v>
      </c>
      <c r="W58" s="37">
        <f t="shared" si="15"/>
        <v>52.32</v>
      </c>
      <c r="X58" s="38">
        <f t="shared" si="16"/>
        <v>563.1677931744</v>
      </c>
    </row>
    <row r="59" spans="1:24" ht="17.25" customHeight="1" x14ac:dyDescent="0.2">
      <c r="A59" s="20" t="s">
        <v>54</v>
      </c>
      <c r="B59" s="1"/>
      <c r="C59" s="20" t="s">
        <v>175</v>
      </c>
      <c r="D59" s="170" t="s">
        <v>218</v>
      </c>
      <c r="E59" s="64">
        <v>92.25</v>
      </c>
      <c r="F59" s="44">
        <f t="shared" si="11"/>
        <v>992.97073624500001</v>
      </c>
      <c r="G59" s="53" t="s">
        <v>40</v>
      </c>
      <c r="H59" s="160"/>
      <c r="I59" s="85"/>
      <c r="J59" s="15"/>
      <c r="K59" s="59"/>
      <c r="L59" s="59"/>
      <c r="M59" s="59"/>
      <c r="N59" s="57">
        <v>1</v>
      </c>
      <c r="O59" s="57"/>
      <c r="P59" s="57"/>
      <c r="Q59" s="82"/>
      <c r="R59" s="119"/>
      <c r="S59" s="125"/>
      <c r="T59" s="134"/>
      <c r="U59" s="35">
        <f t="shared" si="17"/>
        <v>1</v>
      </c>
      <c r="V59" s="36">
        <f>U59/U117</f>
        <v>4.329004329004329E-3</v>
      </c>
      <c r="W59" s="37">
        <f t="shared" si="15"/>
        <v>92.25</v>
      </c>
      <c r="X59" s="38">
        <f t="shared" si="16"/>
        <v>992.97073624500001</v>
      </c>
    </row>
    <row r="60" spans="1:24" ht="17.25" customHeight="1" x14ac:dyDescent="0.2">
      <c r="A60" s="20" t="s">
        <v>55</v>
      </c>
      <c r="B60" s="1"/>
      <c r="C60" s="20" t="s">
        <v>176</v>
      </c>
      <c r="D60" s="170" t="s">
        <v>229</v>
      </c>
      <c r="E60" s="64">
        <v>135.85</v>
      </c>
      <c r="F60" s="44">
        <f t="shared" si="11"/>
        <v>1462.2772305569999</v>
      </c>
      <c r="G60" s="53" t="s">
        <v>40</v>
      </c>
      <c r="H60" s="160"/>
      <c r="I60" s="85"/>
      <c r="J60" s="15"/>
      <c r="K60" s="59"/>
      <c r="L60" s="59"/>
      <c r="M60" s="59"/>
      <c r="N60" s="57">
        <v>1</v>
      </c>
      <c r="O60" s="57"/>
      <c r="P60" s="57"/>
      <c r="Q60" s="82"/>
      <c r="R60" s="119"/>
      <c r="S60" s="125"/>
      <c r="T60" s="134"/>
      <c r="U60" s="35">
        <f t="shared" si="17"/>
        <v>1</v>
      </c>
      <c r="V60" s="36">
        <f>U60/U117</f>
        <v>4.329004329004329E-3</v>
      </c>
      <c r="W60" s="37">
        <f t="shared" si="15"/>
        <v>135.85</v>
      </c>
      <c r="X60" s="38">
        <f t="shared" si="16"/>
        <v>1462.2772305569999</v>
      </c>
    </row>
    <row r="61" spans="1:24" ht="17.25" customHeight="1" thickBot="1" x14ac:dyDescent="0.25">
      <c r="A61" s="20" t="s">
        <v>56</v>
      </c>
      <c r="B61" s="1"/>
      <c r="C61" s="20" t="s">
        <v>27</v>
      </c>
      <c r="D61" s="170" t="s">
        <v>231</v>
      </c>
      <c r="E61" s="64">
        <v>107.13</v>
      </c>
      <c r="F61" s="44">
        <f t="shared" si="11"/>
        <v>1153.1377232945999</v>
      </c>
      <c r="G61" s="53" t="s">
        <v>40</v>
      </c>
      <c r="H61" s="160"/>
      <c r="I61" s="85"/>
      <c r="J61" s="15"/>
      <c r="K61" s="59"/>
      <c r="L61" s="59"/>
      <c r="M61" s="59"/>
      <c r="N61" s="57">
        <v>1</v>
      </c>
      <c r="O61" s="57">
        <v>1</v>
      </c>
      <c r="P61" s="57">
        <v>1</v>
      </c>
      <c r="Q61" s="82"/>
      <c r="R61" s="119"/>
      <c r="S61" s="125"/>
      <c r="T61" s="134"/>
      <c r="U61" s="35">
        <f t="shared" si="17"/>
        <v>3</v>
      </c>
      <c r="V61" s="36">
        <f>U61/U117</f>
        <v>1.2987012987012988E-2</v>
      </c>
      <c r="W61" s="37">
        <f t="shared" si="15"/>
        <v>321.39</v>
      </c>
      <c r="X61" s="38">
        <f t="shared" si="16"/>
        <v>3459.4131698838</v>
      </c>
    </row>
    <row r="62" spans="1:24" ht="24" customHeight="1" thickBot="1" x14ac:dyDescent="0.25">
      <c r="A62" s="1"/>
      <c r="B62" s="1"/>
      <c r="C62" s="88" t="s">
        <v>21</v>
      </c>
      <c r="D62" s="89"/>
      <c r="E62" s="90"/>
      <c r="F62" s="91"/>
      <c r="G62" s="92"/>
      <c r="H62" s="164">
        <f t="shared" ref="H62:T62" si="18">SUM(H48:H61)</f>
        <v>4</v>
      </c>
      <c r="I62" s="93">
        <f t="shared" si="18"/>
        <v>0</v>
      </c>
      <c r="J62" s="94">
        <f t="shared" si="18"/>
        <v>0</v>
      </c>
      <c r="K62" s="94">
        <f t="shared" si="18"/>
        <v>0</v>
      </c>
      <c r="L62" s="94">
        <f t="shared" si="18"/>
        <v>0</v>
      </c>
      <c r="M62" s="94">
        <f t="shared" si="18"/>
        <v>0</v>
      </c>
      <c r="N62" s="94">
        <f t="shared" si="18"/>
        <v>14</v>
      </c>
      <c r="O62" s="94">
        <f t="shared" si="18"/>
        <v>2</v>
      </c>
      <c r="P62" s="94">
        <f t="shared" si="18"/>
        <v>2</v>
      </c>
      <c r="Q62" s="94">
        <f t="shared" si="18"/>
        <v>1</v>
      </c>
      <c r="R62" s="94">
        <f t="shared" si="18"/>
        <v>0</v>
      </c>
      <c r="S62" s="94">
        <f t="shared" si="18"/>
        <v>0</v>
      </c>
      <c r="T62" s="135">
        <f t="shared" si="18"/>
        <v>0</v>
      </c>
      <c r="U62" s="95">
        <f>SUM(I62:T62)</f>
        <v>19</v>
      </c>
      <c r="V62" s="96">
        <f>U62/U117</f>
        <v>8.2251082251082255E-2</v>
      </c>
      <c r="W62" s="97">
        <f>SUM(W48:W61)</f>
        <v>1590.4499999999998</v>
      </c>
      <c r="X62" s="98">
        <f>SUM(X48:X61)</f>
        <v>17119.461327489</v>
      </c>
    </row>
    <row r="63" spans="1:24" ht="17.25" customHeight="1" x14ac:dyDescent="0.2">
      <c r="A63" s="20" t="s">
        <v>111</v>
      </c>
      <c r="B63" s="1"/>
      <c r="C63" s="20" t="s">
        <v>186</v>
      </c>
      <c r="D63" s="168" t="s">
        <v>223</v>
      </c>
      <c r="E63" s="64">
        <v>136.61000000000001</v>
      </c>
      <c r="F63" s="44">
        <f t="shared" ref="F63:F74" si="19">E63*10.76391042</f>
        <v>1470.4578024762002</v>
      </c>
      <c r="G63" s="53" t="s">
        <v>40</v>
      </c>
      <c r="H63" s="160"/>
      <c r="I63" s="85"/>
      <c r="J63" s="15"/>
      <c r="K63" s="59"/>
      <c r="L63" s="59"/>
      <c r="M63" s="59"/>
      <c r="N63" s="57"/>
      <c r="O63" s="57">
        <v>1</v>
      </c>
      <c r="P63" s="57">
        <v>1</v>
      </c>
      <c r="Q63" s="82">
        <v>1</v>
      </c>
      <c r="R63" s="119"/>
      <c r="S63" s="125"/>
      <c r="T63" s="134"/>
      <c r="U63" s="35">
        <f t="shared" ref="U63" si="20">SUM(I63:S63)</f>
        <v>3</v>
      </c>
      <c r="V63" s="36">
        <f>U63/U117</f>
        <v>1.2987012987012988E-2</v>
      </c>
      <c r="W63" s="37">
        <f t="shared" ref="W63:W74" si="21">U63*E63</f>
        <v>409.83000000000004</v>
      </c>
      <c r="X63" s="38">
        <f t="shared" ref="X63:X74" si="22">U63*F63</f>
        <v>4411.3734074286003</v>
      </c>
    </row>
    <row r="64" spans="1:24" ht="17.25" customHeight="1" x14ac:dyDescent="0.2">
      <c r="A64" s="22" t="s">
        <v>112</v>
      </c>
      <c r="B64" s="1"/>
      <c r="C64" s="22" t="s">
        <v>4</v>
      </c>
      <c r="D64" s="175" t="s">
        <v>224</v>
      </c>
      <c r="E64" s="66">
        <v>79.42</v>
      </c>
      <c r="F64" s="48">
        <f t="shared" si="19"/>
        <v>854.86976555640001</v>
      </c>
      <c r="G64" s="53" t="s">
        <v>40</v>
      </c>
      <c r="H64" s="162">
        <f>SUM(I64:T64)</f>
        <v>3</v>
      </c>
      <c r="I64" s="85"/>
      <c r="J64" s="15"/>
      <c r="K64" s="59"/>
      <c r="L64" s="59"/>
      <c r="M64" s="59"/>
      <c r="N64" s="57"/>
      <c r="O64" s="57">
        <v>1</v>
      </c>
      <c r="P64" s="57">
        <v>1</v>
      </c>
      <c r="Q64" s="82">
        <v>1</v>
      </c>
      <c r="R64" s="119"/>
      <c r="S64" s="125"/>
      <c r="T64" s="134"/>
      <c r="U64" s="35">
        <f t="shared" ref="U64:U74" si="23">SUM(I64:S64)</f>
        <v>3</v>
      </c>
      <c r="V64" s="36">
        <f>U64/U117</f>
        <v>1.2987012987012988E-2</v>
      </c>
      <c r="W64" s="37">
        <f t="shared" si="21"/>
        <v>238.26</v>
      </c>
      <c r="X64" s="38">
        <f t="shared" si="22"/>
        <v>2564.6092966691999</v>
      </c>
    </row>
    <row r="65" spans="1:24" ht="17.25" customHeight="1" x14ac:dyDescent="0.2">
      <c r="A65" s="26" t="s">
        <v>113</v>
      </c>
      <c r="B65" s="1"/>
      <c r="C65" s="26" t="s">
        <v>177</v>
      </c>
      <c r="D65" s="169" t="s">
        <v>239</v>
      </c>
      <c r="E65" s="63">
        <v>52.72</v>
      </c>
      <c r="F65" s="65">
        <f t="shared" si="19"/>
        <v>567.47335734240005</v>
      </c>
      <c r="G65" s="53" t="s">
        <v>39</v>
      </c>
      <c r="H65" s="167"/>
      <c r="I65" s="85"/>
      <c r="J65" s="15"/>
      <c r="K65" s="59"/>
      <c r="L65" s="59"/>
      <c r="M65" s="59"/>
      <c r="N65" s="57"/>
      <c r="O65" s="57">
        <v>1</v>
      </c>
      <c r="P65" s="57">
        <v>1</v>
      </c>
      <c r="Q65" s="82">
        <v>1</v>
      </c>
      <c r="R65" s="119"/>
      <c r="S65" s="125"/>
      <c r="T65" s="134"/>
      <c r="U65" s="35">
        <f t="shared" si="23"/>
        <v>3</v>
      </c>
      <c r="V65" s="68">
        <f>U65/U117</f>
        <v>1.2987012987012988E-2</v>
      </c>
      <c r="W65" s="60">
        <f t="shared" si="21"/>
        <v>158.16</v>
      </c>
      <c r="X65" s="62">
        <f t="shared" si="22"/>
        <v>1702.4200720272001</v>
      </c>
    </row>
    <row r="66" spans="1:24" ht="17.25" customHeight="1" x14ac:dyDescent="0.2">
      <c r="A66" s="20" t="s">
        <v>114</v>
      </c>
      <c r="B66" s="1"/>
      <c r="C66" s="20" t="s">
        <v>178</v>
      </c>
      <c r="D66" s="170" t="s">
        <v>225</v>
      </c>
      <c r="E66" s="45">
        <v>60.46</v>
      </c>
      <c r="F66" s="44">
        <f t="shared" si="19"/>
        <v>650.78602399320005</v>
      </c>
      <c r="G66" s="53" t="s">
        <v>39</v>
      </c>
      <c r="H66" s="162">
        <f>SUM(I66:T66)</f>
        <v>3</v>
      </c>
      <c r="I66" s="85"/>
      <c r="J66" s="15"/>
      <c r="K66" s="59"/>
      <c r="L66" s="59"/>
      <c r="M66" s="59"/>
      <c r="N66" s="57"/>
      <c r="O66" s="57">
        <v>1</v>
      </c>
      <c r="P66" s="57">
        <v>1</v>
      </c>
      <c r="Q66" s="82">
        <v>1</v>
      </c>
      <c r="R66" s="119"/>
      <c r="S66" s="125"/>
      <c r="T66" s="134"/>
      <c r="U66" s="35">
        <f t="shared" si="23"/>
        <v>3</v>
      </c>
      <c r="V66" s="36">
        <f>U66/U117</f>
        <v>1.2987012987012988E-2</v>
      </c>
      <c r="W66" s="37">
        <f t="shared" si="21"/>
        <v>181.38</v>
      </c>
      <c r="X66" s="38">
        <f t="shared" si="22"/>
        <v>1952.3580719796</v>
      </c>
    </row>
    <row r="67" spans="1:24" ht="17.25" customHeight="1" x14ac:dyDescent="0.2">
      <c r="A67" s="20" t="s">
        <v>115</v>
      </c>
      <c r="B67" s="1"/>
      <c r="C67" s="20" t="s">
        <v>179</v>
      </c>
      <c r="D67" s="170" t="s">
        <v>236</v>
      </c>
      <c r="E67" s="64">
        <v>55.12</v>
      </c>
      <c r="F67" s="44">
        <f t="shared" si="19"/>
        <v>593.30674235039999</v>
      </c>
      <c r="G67" s="53" t="s">
        <v>39</v>
      </c>
      <c r="H67" s="160"/>
      <c r="I67" s="85"/>
      <c r="J67" s="15"/>
      <c r="K67" s="59"/>
      <c r="L67" s="59"/>
      <c r="M67" s="59"/>
      <c r="N67" s="57"/>
      <c r="O67" s="57">
        <v>1</v>
      </c>
      <c r="P67" s="57">
        <v>1</v>
      </c>
      <c r="Q67" s="82">
        <v>1</v>
      </c>
      <c r="R67" s="119"/>
      <c r="S67" s="125"/>
      <c r="T67" s="134"/>
      <c r="U67" s="35">
        <f t="shared" si="23"/>
        <v>3</v>
      </c>
      <c r="V67" s="36">
        <f>U67/U117</f>
        <v>1.2987012987012988E-2</v>
      </c>
      <c r="W67" s="37">
        <f t="shared" si="21"/>
        <v>165.35999999999999</v>
      </c>
      <c r="X67" s="38">
        <f t="shared" si="22"/>
        <v>1779.9202270512001</v>
      </c>
    </row>
    <row r="68" spans="1:24" ht="17.25" customHeight="1" x14ac:dyDescent="0.2">
      <c r="A68" s="20" t="s">
        <v>116</v>
      </c>
      <c r="B68" s="1"/>
      <c r="C68" s="20" t="s">
        <v>180</v>
      </c>
      <c r="D68" s="168" t="s">
        <v>241</v>
      </c>
      <c r="E68" s="64">
        <v>119.41</v>
      </c>
      <c r="F68" s="44">
        <f t="shared" si="19"/>
        <v>1285.3185432522</v>
      </c>
      <c r="G68" s="53" t="s">
        <v>40</v>
      </c>
      <c r="H68" s="162">
        <f>SUM(I68:T68)</f>
        <v>3</v>
      </c>
      <c r="I68" s="85"/>
      <c r="J68" s="15"/>
      <c r="K68" s="59"/>
      <c r="L68" s="59"/>
      <c r="M68" s="59"/>
      <c r="N68" s="57"/>
      <c r="O68" s="57">
        <v>1</v>
      </c>
      <c r="P68" s="57">
        <v>1</v>
      </c>
      <c r="Q68" s="82">
        <v>1</v>
      </c>
      <c r="R68" s="119"/>
      <c r="S68" s="125"/>
      <c r="T68" s="134"/>
      <c r="U68" s="35">
        <f t="shared" si="23"/>
        <v>3</v>
      </c>
      <c r="V68" s="36">
        <f>U68/U117</f>
        <v>1.2987012987012988E-2</v>
      </c>
      <c r="W68" s="37">
        <f t="shared" si="21"/>
        <v>358.23</v>
      </c>
      <c r="X68" s="38">
        <f t="shared" si="22"/>
        <v>3855.9556297566</v>
      </c>
    </row>
    <row r="69" spans="1:24" ht="17.25" customHeight="1" x14ac:dyDescent="0.2">
      <c r="A69" s="22" t="s">
        <v>117</v>
      </c>
      <c r="B69" s="1"/>
      <c r="C69" s="22" t="s">
        <v>181</v>
      </c>
      <c r="D69" s="169" t="s">
        <v>238</v>
      </c>
      <c r="E69" s="64">
        <v>127.61</v>
      </c>
      <c r="F69" s="44">
        <f t="shared" si="19"/>
        <v>1373.5826086961999</v>
      </c>
      <c r="G69" s="53" t="s">
        <v>41</v>
      </c>
      <c r="H69" s="162">
        <f>SUM(I69:T69)</f>
        <v>3</v>
      </c>
      <c r="I69" s="85"/>
      <c r="J69" s="15"/>
      <c r="K69" s="59"/>
      <c r="L69" s="59"/>
      <c r="M69" s="59"/>
      <c r="N69" s="57"/>
      <c r="O69" s="57">
        <v>1</v>
      </c>
      <c r="P69" s="57">
        <v>1</v>
      </c>
      <c r="Q69" s="82">
        <v>1</v>
      </c>
      <c r="R69" s="119"/>
      <c r="S69" s="125"/>
      <c r="T69" s="134"/>
      <c r="U69" s="35">
        <f t="shared" si="23"/>
        <v>3</v>
      </c>
      <c r="V69" s="36">
        <f>U69/U117</f>
        <v>1.2987012987012988E-2</v>
      </c>
      <c r="W69" s="37">
        <f t="shared" si="21"/>
        <v>382.83</v>
      </c>
      <c r="X69" s="38">
        <f t="shared" si="22"/>
        <v>4120.7478260886</v>
      </c>
    </row>
    <row r="70" spans="1:24" ht="17.25" customHeight="1" x14ac:dyDescent="0.2">
      <c r="A70" s="20" t="s">
        <v>118</v>
      </c>
      <c r="B70" s="1"/>
      <c r="C70" s="20" t="s">
        <v>182</v>
      </c>
      <c r="D70" s="170" t="s">
        <v>226</v>
      </c>
      <c r="E70" s="64">
        <v>50.64</v>
      </c>
      <c r="F70" s="44">
        <f t="shared" si="19"/>
        <v>545.08442366880001</v>
      </c>
      <c r="G70" s="53" t="s">
        <v>39</v>
      </c>
      <c r="H70" s="160"/>
      <c r="I70" s="85"/>
      <c r="J70" s="15"/>
      <c r="K70" s="59"/>
      <c r="L70" s="59"/>
      <c r="M70" s="59"/>
      <c r="N70" s="57"/>
      <c r="O70" s="57">
        <v>1</v>
      </c>
      <c r="P70" s="57">
        <v>1</v>
      </c>
      <c r="Q70" s="82">
        <v>1</v>
      </c>
      <c r="R70" s="119"/>
      <c r="S70" s="125"/>
      <c r="T70" s="134"/>
      <c r="U70" s="35">
        <f t="shared" si="23"/>
        <v>3</v>
      </c>
      <c r="V70" s="36">
        <f>U70/U117</f>
        <v>1.2987012987012988E-2</v>
      </c>
      <c r="W70" s="37">
        <f t="shared" si="21"/>
        <v>151.92000000000002</v>
      </c>
      <c r="X70" s="38">
        <f t="shared" si="22"/>
        <v>1635.2532710064002</v>
      </c>
    </row>
    <row r="71" spans="1:24" ht="17.25" customHeight="1" x14ac:dyDescent="0.2">
      <c r="A71" s="22" t="s">
        <v>119</v>
      </c>
      <c r="B71" s="1"/>
      <c r="C71" s="22" t="s">
        <v>183</v>
      </c>
      <c r="D71" s="170" t="s">
        <v>227</v>
      </c>
      <c r="E71" s="64">
        <v>61.39</v>
      </c>
      <c r="F71" s="44">
        <f t="shared" si="19"/>
        <v>660.79646068379998</v>
      </c>
      <c r="G71" s="53" t="s">
        <v>42</v>
      </c>
      <c r="H71" s="160"/>
      <c r="I71" s="85"/>
      <c r="J71" s="15"/>
      <c r="K71" s="59"/>
      <c r="L71" s="59"/>
      <c r="M71" s="59"/>
      <c r="N71" s="57"/>
      <c r="O71" s="57">
        <v>1</v>
      </c>
      <c r="P71" s="57">
        <v>1</v>
      </c>
      <c r="Q71" s="82">
        <v>1</v>
      </c>
      <c r="R71" s="119"/>
      <c r="S71" s="125"/>
      <c r="T71" s="134"/>
      <c r="U71" s="35">
        <f t="shared" si="23"/>
        <v>3</v>
      </c>
      <c r="V71" s="36">
        <f>U71/U117</f>
        <v>1.2987012987012988E-2</v>
      </c>
      <c r="W71" s="37">
        <f t="shared" si="21"/>
        <v>184.17000000000002</v>
      </c>
      <c r="X71" s="38">
        <f t="shared" si="22"/>
        <v>1982.3893820513999</v>
      </c>
    </row>
    <row r="72" spans="1:24" ht="17.25" customHeight="1" x14ac:dyDescent="0.2">
      <c r="A72" s="20" t="s">
        <v>120</v>
      </c>
      <c r="B72" s="1"/>
      <c r="C72" s="20" t="s">
        <v>184</v>
      </c>
      <c r="D72" s="170" t="s">
        <v>228</v>
      </c>
      <c r="E72" s="64">
        <v>52.32</v>
      </c>
      <c r="F72" s="44">
        <f t="shared" si="19"/>
        <v>563.1677931744</v>
      </c>
      <c r="G72" s="53" t="s">
        <v>39</v>
      </c>
      <c r="H72" s="160"/>
      <c r="I72" s="85"/>
      <c r="J72" s="15"/>
      <c r="K72" s="59"/>
      <c r="L72" s="59"/>
      <c r="M72" s="59"/>
      <c r="N72" s="57"/>
      <c r="O72" s="57">
        <v>1</v>
      </c>
      <c r="P72" s="57">
        <v>1</v>
      </c>
      <c r="Q72" s="82">
        <v>1</v>
      </c>
      <c r="R72" s="119"/>
      <c r="S72" s="125"/>
      <c r="T72" s="134"/>
      <c r="U72" s="35">
        <f t="shared" si="23"/>
        <v>3</v>
      </c>
      <c r="V72" s="36">
        <f>U72/U117</f>
        <v>1.2987012987012988E-2</v>
      </c>
      <c r="W72" s="37">
        <f t="shared" si="21"/>
        <v>156.96</v>
      </c>
      <c r="X72" s="38">
        <f t="shared" si="22"/>
        <v>1689.5033795232</v>
      </c>
    </row>
    <row r="73" spans="1:24" ht="17.25" customHeight="1" x14ac:dyDescent="0.2">
      <c r="A73" s="20" t="s">
        <v>121</v>
      </c>
      <c r="B73" s="1"/>
      <c r="C73" s="20" t="s">
        <v>24</v>
      </c>
      <c r="D73" s="170" t="s">
        <v>218</v>
      </c>
      <c r="E73" s="64">
        <v>96.66</v>
      </c>
      <c r="F73" s="44">
        <f t="shared" si="19"/>
        <v>1040.4395811971999</v>
      </c>
      <c r="G73" s="53" t="s">
        <v>40</v>
      </c>
      <c r="H73" s="160"/>
      <c r="I73" s="85"/>
      <c r="J73" s="15"/>
      <c r="K73" s="59"/>
      <c r="L73" s="59"/>
      <c r="M73" s="59"/>
      <c r="N73" s="57"/>
      <c r="O73" s="57">
        <v>1</v>
      </c>
      <c r="P73" s="57">
        <v>1</v>
      </c>
      <c r="Q73" s="82">
        <v>1</v>
      </c>
      <c r="R73" s="119"/>
      <c r="S73" s="125"/>
      <c r="T73" s="134"/>
      <c r="U73" s="35">
        <f t="shared" si="23"/>
        <v>3</v>
      </c>
      <c r="V73" s="36">
        <f>U73/U117</f>
        <v>1.2987012987012988E-2</v>
      </c>
      <c r="W73" s="37">
        <f t="shared" si="21"/>
        <v>289.98</v>
      </c>
      <c r="X73" s="38">
        <f t="shared" si="22"/>
        <v>3121.3187435915997</v>
      </c>
    </row>
    <row r="74" spans="1:24" ht="17.25" customHeight="1" thickBot="1" x14ac:dyDescent="0.25">
      <c r="A74" s="20" t="s">
        <v>122</v>
      </c>
      <c r="B74" s="1"/>
      <c r="C74" s="20" t="s">
        <v>185</v>
      </c>
      <c r="D74" s="170" t="s">
        <v>229</v>
      </c>
      <c r="E74" s="64">
        <v>135.96</v>
      </c>
      <c r="F74" s="44">
        <f t="shared" si="19"/>
        <v>1463.4612607032002</v>
      </c>
      <c r="G74" s="53" t="s">
        <v>40</v>
      </c>
      <c r="H74" s="160"/>
      <c r="I74" s="85"/>
      <c r="J74" s="15"/>
      <c r="K74" s="59"/>
      <c r="L74" s="59"/>
      <c r="M74" s="59"/>
      <c r="N74" s="57"/>
      <c r="O74" s="57">
        <v>1</v>
      </c>
      <c r="P74" s="57">
        <v>1</v>
      </c>
      <c r="Q74" s="82"/>
      <c r="R74" s="119"/>
      <c r="S74" s="125"/>
      <c r="T74" s="134"/>
      <c r="U74" s="35">
        <f t="shared" si="23"/>
        <v>2</v>
      </c>
      <c r="V74" s="36">
        <f>U74/U117</f>
        <v>8.658008658008658E-3</v>
      </c>
      <c r="W74" s="37">
        <f t="shared" si="21"/>
        <v>271.92</v>
      </c>
      <c r="X74" s="38">
        <f t="shared" si="22"/>
        <v>2926.9225214064004</v>
      </c>
    </row>
    <row r="75" spans="1:24" ht="24" customHeight="1" thickBot="1" x14ac:dyDescent="0.25">
      <c r="A75" s="1"/>
      <c r="B75" s="1"/>
      <c r="C75" s="88" t="s">
        <v>21</v>
      </c>
      <c r="D75" s="89"/>
      <c r="E75" s="90"/>
      <c r="F75" s="91"/>
      <c r="G75" s="92"/>
      <c r="H75" s="164">
        <f t="shared" ref="H75:T75" si="24">SUM(H63:H74)</f>
        <v>12</v>
      </c>
      <c r="I75" s="93">
        <f t="shared" si="24"/>
        <v>0</v>
      </c>
      <c r="J75" s="94">
        <f t="shared" si="24"/>
        <v>0</v>
      </c>
      <c r="K75" s="94">
        <f t="shared" si="24"/>
        <v>0</v>
      </c>
      <c r="L75" s="94">
        <f t="shared" si="24"/>
        <v>0</v>
      </c>
      <c r="M75" s="94">
        <f t="shared" si="24"/>
        <v>0</v>
      </c>
      <c r="N75" s="94">
        <f t="shared" si="24"/>
        <v>0</v>
      </c>
      <c r="O75" s="94">
        <f t="shared" si="24"/>
        <v>12</v>
      </c>
      <c r="P75" s="94">
        <f t="shared" si="24"/>
        <v>12</v>
      </c>
      <c r="Q75" s="94">
        <f t="shared" si="24"/>
        <v>11</v>
      </c>
      <c r="R75" s="94">
        <f t="shared" si="24"/>
        <v>0</v>
      </c>
      <c r="S75" s="94">
        <f t="shared" si="24"/>
        <v>0</v>
      </c>
      <c r="T75" s="135">
        <f t="shared" si="24"/>
        <v>0</v>
      </c>
      <c r="U75" s="95">
        <f>SUM(I75:T75)</f>
        <v>35</v>
      </c>
      <c r="V75" s="96">
        <f>U75/U117</f>
        <v>0.15151515151515152</v>
      </c>
      <c r="W75" s="97">
        <f>SUM(W63:W74)</f>
        <v>2949</v>
      </c>
      <c r="X75" s="98">
        <f>SUM(X63:X74)</f>
        <v>31742.77182858</v>
      </c>
    </row>
    <row r="76" spans="1:24" ht="17.25" customHeight="1" x14ac:dyDescent="0.2">
      <c r="A76" s="20" t="s">
        <v>57</v>
      </c>
      <c r="B76" s="1"/>
      <c r="C76" s="20" t="s">
        <v>187</v>
      </c>
      <c r="D76" s="170" t="s">
        <v>235</v>
      </c>
      <c r="E76" s="64">
        <v>48.43</v>
      </c>
      <c r="F76" s="44">
        <f t="shared" ref="F76:F78" si="25">E76*10.76391042</f>
        <v>521.29618164060003</v>
      </c>
      <c r="G76" s="67" t="s">
        <v>39</v>
      </c>
      <c r="H76" s="160"/>
      <c r="I76" s="85"/>
      <c r="J76" s="15"/>
      <c r="K76" s="59"/>
      <c r="L76" s="59"/>
      <c r="M76" s="59"/>
      <c r="N76" s="57"/>
      <c r="O76" s="57"/>
      <c r="P76" s="57"/>
      <c r="Q76" s="82">
        <v>1</v>
      </c>
      <c r="R76" s="119">
        <v>1</v>
      </c>
      <c r="S76" s="125">
        <v>1</v>
      </c>
      <c r="T76" s="134"/>
      <c r="U76" s="35">
        <f t="shared" ref="U76:U80" si="26">SUM(I76:S76)</f>
        <v>3</v>
      </c>
      <c r="V76" s="36">
        <f>U76/U117</f>
        <v>1.2987012987012988E-2</v>
      </c>
      <c r="W76" s="37">
        <f t="shared" ref="W76:W80" si="27">U76*E76</f>
        <v>145.29</v>
      </c>
      <c r="X76" s="38">
        <f t="shared" ref="X76:X80" si="28">U76*F76</f>
        <v>1563.8885449218001</v>
      </c>
    </row>
    <row r="77" spans="1:24" ht="17.25" customHeight="1" x14ac:dyDescent="0.2">
      <c r="A77" s="22" t="s">
        <v>58</v>
      </c>
      <c r="B77" s="1"/>
      <c r="C77" s="22" t="s">
        <v>188</v>
      </c>
      <c r="D77" s="168" t="s">
        <v>246</v>
      </c>
      <c r="E77" s="50">
        <v>48.59</v>
      </c>
      <c r="F77" s="44">
        <f t="shared" si="25"/>
        <v>523.01840730780009</v>
      </c>
      <c r="G77" s="67" t="s">
        <v>39</v>
      </c>
      <c r="H77" s="160"/>
      <c r="I77" s="85"/>
      <c r="J77" s="15"/>
      <c r="K77" s="59"/>
      <c r="L77" s="59"/>
      <c r="M77" s="59"/>
      <c r="N77" s="57"/>
      <c r="O77" s="57"/>
      <c r="P77" s="57"/>
      <c r="Q77" s="82">
        <v>1</v>
      </c>
      <c r="R77" s="119">
        <v>1</v>
      </c>
      <c r="S77" s="125"/>
      <c r="T77" s="134"/>
      <c r="U77" s="35">
        <f t="shared" si="26"/>
        <v>2</v>
      </c>
      <c r="V77" s="36">
        <f>U77/U117</f>
        <v>8.658008658008658E-3</v>
      </c>
      <c r="W77" s="37">
        <f t="shared" si="27"/>
        <v>97.18</v>
      </c>
      <c r="X77" s="38">
        <f t="shared" si="28"/>
        <v>1046.0368146156002</v>
      </c>
    </row>
    <row r="78" spans="1:24" ht="17.25" customHeight="1" x14ac:dyDescent="0.2">
      <c r="A78" s="20" t="s">
        <v>59</v>
      </c>
      <c r="B78" s="1"/>
      <c r="C78" s="20" t="s">
        <v>189</v>
      </c>
      <c r="D78" s="169" t="s">
        <v>247</v>
      </c>
      <c r="E78" s="64">
        <v>44.29</v>
      </c>
      <c r="F78" s="44">
        <f t="shared" si="25"/>
        <v>476.73359250179999</v>
      </c>
      <c r="G78" s="67" t="s">
        <v>39</v>
      </c>
      <c r="H78" s="160"/>
      <c r="I78" s="85"/>
      <c r="J78" s="15"/>
      <c r="K78" s="59"/>
      <c r="L78" s="59"/>
      <c r="M78" s="59"/>
      <c r="N78" s="57"/>
      <c r="O78" s="57"/>
      <c r="P78" s="57"/>
      <c r="Q78" s="82">
        <v>1</v>
      </c>
      <c r="R78" s="119">
        <v>1</v>
      </c>
      <c r="S78" s="125"/>
      <c r="T78" s="134"/>
      <c r="U78" s="35">
        <f t="shared" si="26"/>
        <v>2</v>
      </c>
      <c r="V78" s="36">
        <f>U78/U117</f>
        <v>8.658008658008658E-3</v>
      </c>
      <c r="W78" s="37">
        <f t="shared" si="27"/>
        <v>88.58</v>
      </c>
      <c r="X78" s="38">
        <f t="shared" si="28"/>
        <v>953.46718500359998</v>
      </c>
    </row>
    <row r="79" spans="1:24" ht="17.25" customHeight="1" x14ac:dyDescent="0.2">
      <c r="A79" s="20" t="s">
        <v>60</v>
      </c>
      <c r="B79" s="1"/>
      <c r="C79" s="20" t="s">
        <v>39</v>
      </c>
      <c r="D79" s="169" t="s">
        <v>248</v>
      </c>
      <c r="E79" s="64">
        <v>43.31</v>
      </c>
      <c r="F79" s="44">
        <f t="shared" ref="F79:F88" si="29">E79*10.76391042</f>
        <v>466.18496029020002</v>
      </c>
      <c r="G79" s="67" t="s">
        <v>39</v>
      </c>
      <c r="H79" s="160"/>
      <c r="I79" s="85"/>
      <c r="J79" s="15"/>
      <c r="K79" s="59"/>
      <c r="L79" s="59"/>
      <c r="M79" s="59"/>
      <c r="N79" s="57"/>
      <c r="O79" s="57"/>
      <c r="P79" s="57"/>
      <c r="Q79" s="82">
        <v>1</v>
      </c>
      <c r="R79" s="119">
        <v>1</v>
      </c>
      <c r="S79" s="125"/>
      <c r="T79" s="134"/>
      <c r="U79" s="35">
        <f t="shared" si="26"/>
        <v>2</v>
      </c>
      <c r="V79" s="36">
        <f>U79/U117</f>
        <v>8.658008658008658E-3</v>
      </c>
      <c r="W79" s="37">
        <f t="shared" si="27"/>
        <v>86.62</v>
      </c>
      <c r="X79" s="38">
        <f t="shared" si="28"/>
        <v>932.36992058040005</v>
      </c>
    </row>
    <row r="80" spans="1:24" ht="17.25" customHeight="1" x14ac:dyDescent="0.2">
      <c r="A80" s="26" t="s">
        <v>61</v>
      </c>
      <c r="B80" s="1"/>
      <c r="C80" s="26" t="s">
        <v>190</v>
      </c>
      <c r="D80" s="169" t="s">
        <v>243</v>
      </c>
      <c r="E80" s="64">
        <v>43.31</v>
      </c>
      <c r="F80" s="44">
        <f t="shared" si="29"/>
        <v>466.18496029020002</v>
      </c>
      <c r="G80" s="67" t="s">
        <v>39</v>
      </c>
      <c r="H80" s="160"/>
      <c r="I80" s="85"/>
      <c r="J80" s="15"/>
      <c r="K80" s="59"/>
      <c r="L80" s="59"/>
      <c r="M80" s="59"/>
      <c r="N80" s="57"/>
      <c r="O80" s="57"/>
      <c r="P80" s="57"/>
      <c r="Q80" s="82">
        <v>1</v>
      </c>
      <c r="R80" s="119">
        <v>1</v>
      </c>
      <c r="S80" s="125"/>
      <c r="T80" s="134"/>
      <c r="U80" s="35">
        <f t="shared" si="26"/>
        <v>2</v>
      </c>
      <c r="V80" s="36">
        <f>U80/U117</f>
        <v>8.658008658008658E-3</v>
      </c>
      <c r="W80" s="37">
        <f t="shared" si="27"/>
        <v>86.62</v>
      </c>
      <c r="X80" s="38">
        <f t="shared" si="28"/>
        <v>932.36992058040005</v>
      </c>
    </row>
    <row r="81" spans="1:24" ht="17.25" customHeight="1" x14ac:dyDescent="0.2">
      <c r="A81" s="20" t="s">
        <v>62</v>
      </c>
      <c r="B81" s="1"/>
      <c r="C81" s="20" t="s">
        <v>191</v>
      </c>
      <c r="D81" s="170" t="s">
        <v>215</v>
      </c>
      <c r="E81" s="64">
        <v>43.88</v>
      </c>
      <c r="F81" s="35">
        <f t="shared" si="29"/>
        <v>472.32038922960004</v>
      </c>
      <c r="G81" s="67" t="s">
        <v>39</v>
      </c>
      <c r="H81" s="161"/>
      <c r="I81" s="85"/>
      <c r="J81" s="15"/>
      <c r="K81" s="59"/>
      <c r="L81" s="59"/>
      <c r="M81" s="59"/>
      <c r="N81" s="57"/>
      <c r="O81" s="57"/>
      <c r="P81" s="57"/>
      <c r="Q81" s="82">
        <v>1</v>
      </c>
      <c r="R81" s="119">
        <v>1</v>
      </c>
      <c r="S81" s="125"/>
      <c r="T81" s="134"/>
      <c r="U81" s="35">
        <f t="shared" ref="U81:U88" si="30">SUM(I81:S81)</f>
        <v>2</v>
      </c>
      <c r="V81" s="39">
        <f>U81/U117</f>
        <v>8.658008658008658E-3</v>
      </c>
      <c r="W81" s="61">
        <f t="shared" ref="W81:W88" si="31">U81*E81</f>
        <v>87.76</v>
      </c>
      <c r="X81" s="40">
        <f t="shared" ref="X81:X88" si="32">U81*F81</f>
        <v>944.64077845920008</v>
      </c>
    </row>
    <row r="82" spans="1:24" ht="17.25" customHeight="1" x14ac:dyDescent="0.2">
      <c r="A82" s="22" t="s">
        <v>90</v>
      </c>
      <c r="B82" s="1"/>
      <c r="C82" s="22" t="s">
        <v>192</v>
      </c>
      <c r="D82" s="170" t="s">
        <v>249</v>
      </c>
      <c r="E82" s="64">
        <v>54.48</v>
      </c>
      <c r="F82" s="44">
        <f t="shared" si="29"/>
        <v>586.41783968159996</v>
      </c>
      <c r="G82" s="67" t="s">
        <v>42</v>
      </c>
      <c r="H82" s="160"/>
      <c r="I82" s="85"/>
      <c r="J82" s="15"/>
      <c r="K82" s="59"/>
      <c r="L82" s="59"/>
      <c r="M82" s="59"/>
      <c r="N82" s="57"/>
      <c r="O82" s="57"/>
      <c r="P82" s="57"/>
      <c r="Q82" s="82">
        <v>1</v>
      </c>
      <c r="R82" s="119">
        <v>1</v>
      </c>
      <c r="S82" s="125"/>
      <c r="T82" s="134"/>
      <c r="U82" s="35">
        <f t="shared" si="30"/>
        <v>2</v>
      </c>
      <c r="V82" s="36">
        <f>U82/U117</f>
        <v>8.658008658008658E-3</v>
      </c>
      <c r="W82" s="37">
        <f t="shared" si="31"/>
        <v>108.96</v>
      </c>
      <c r="X82" s="38">
        <f t="shared" si="32"/>
        <v>1172.8356793631999</v>
      </c>
    </row>
    <row r="83" spans="1:24" ht="17.25" customHeight="1" x14ac:dyDescent="0.2">
      <c r="A83" s="20" t="s">
        <v>63</v>
      </c>
      <c r="B83" s="1"/>
      <c r="C83" s="20" t="s">
        <v>158</v>
      </c>
      <c r="D83" s="170" t="s">
        <v>216</v>
      </c>
      <c r="E83" s="64">
        <v>49.3</v>
      </c>
      <c r="F83" s="44">
        <f t="shared" si="29"/>
        <v>530.66078370599996</v>
      </c>
      <c r="G83" s="67" t="s">
        <v>39</v>
      </c>
      <c r="H83" s="160"/>
      <c r="I83" s="85"/>
      <c r="J83" s="15"/>
      <c r="K83" s="59"/>
      <c r="L83" s="59"/>
      <c r="M83" s="59"/>
      <c r="N83" s="57"/>
      <c r="O83" s="57"/>
      <c r="P83" s="57"/>
      <c r="Q83" s="82">
        <v>1</v>
      </c>
      <c r="R83" s="119">
        <v>1</v>
      </c>
      <c r="S83" s="125"/>
      <c r="T83" s="134"/>
      <c r="U83" s="35">
        <f t="shared" si="30"/>
        <v>2</v>
      </c>
      <c r="V83" s="36">
        <f>U83/U117</f>
        <v>8.658008658008658E-3</v>
      </c>
      <c r="W83" s="37">
        <f t="shared" si="31"/>
        <v>98.6</v>
      </c>
      <c r="X83" s="38">
        <f t="shared" si="32"/>
        <v>1061.3215674119999</v>
      </c>
    </row>
    <row r="84" spans="1:24" ht="17.25" customHeight="1" x14ac:dyDescent="0.2">
      <c r="A84" s="22" t="s">
        <v>64</v>
      </c>
      <c r="B84" s="1"/>
      <c r="C84" s="22" t="s">
        <v>146</v>
      </c>
      <c r="D84" s="170" t="s">
        <v>219</v>
      </c>
      <c r="E84" s="64">
        <v>51.44</v>
      </c>
      <c r="F84" s="44">
        <f t="shared" si="29"/>
        <v>553.69555200479999</v>
      </c>
      <c r="G84" s="53" t="s">
        <v>39</v>
      </c>
      <c r="H84" s="160"/>
      <c r="I84" s="85"/>
      <c r="J84" s="15"/>
      <c r="K84" s="59"/>
      <c r="L84" s="59"/>
      <c r="M84" s="59"/>
      <c r="N84" s="57"/>
      <c r="O84" s="57"/>
      <c r="P84" s="57"/>
      <c r="Q84" s="82">
        <v>1</v>
      </c>
      <c r="R84" s="119">
        <v>1</v>
      </c>
      <c r="S84" s="125">
        <v>1</v>
      </c>
      <c r="T84" s="134"/>
      <c r="U84" s="35">
        <f t="shared" si="30"/>
        <v>3</v>
      </c>
      <c r="V84" s="36">
        <f>U84/U117</f>
        <v>1.2987012987012988E-2</v>
      </c>
      <c r="W84" s="37">
        <f t="shared" si="31"/>
        <v>154.32</v>
      </c>
      <c r="X84" s="38">
        <f t="shared" si="32"/>
        <v>1661.0866560144</v>
      </c>
    </row>
    <row r="85" spans="1:24" ht="17.25" customHeight="1" x14ac:dyDescent="0.2">
      <c r="A85" s="20" t="s">
        <v>91</v>
      </c>
      <c r="B85" s="1"/>
      <c r="C85" s="20" t="s">
        <v>193</v>
      </c>
      <c r="D85" s="170" t="s">
        <v>245</v>
      </c>
      <c r="E85" s="64">
        <v>59.78</v>
      </c>
      <c r="F85" s="44">
        <f t="shared" si="29"/>
        <v>643.46656490760006</v>
      </c>
      <c r="G85" s="67" t="s">
        <v>39</v>
      </c>
      <c r="H85" s="160"/>
      <c r="I85" s="85"/>
      <c r="J85" s="15"/>
      <c r="K85" s="59"/>
      <c r="L85" s="59"/>
      <c r="M85" s="59"/>
      <c r="N85" s="57"/>
      <c r="O85" s="57"/>
      <c r="P85" s="57"/>
      <c r="Q85" s="82">
        <v>1</v>
      </c>
      <c r="R85" s="119"/>
      <c r="S85" s="125"/>
      <c r="T85" s="134"/>
      <c r="U85" s="35">
        <f t="shared" si="30"/>
        <v>1</v>
      </c>
      <c r="V85" s="36">
        <f>U85/U117</f>
        <v>4.329004329004329E-3</v>
      </c>
      <c r="W85" s="37">
        <f t="shared" si="31"/>
        <v>59.78</v>
      </c>
      <c r="X85" s="38">
        <f t="shared" si="32"/>
        <v>643.46656490760006</v>
      </c>
    </row>
    <row r="86" spans="1:24" ht="17.25" customHeight="1" x14ac:dyDescent="0.2">
      <c r="A86" s="22" t="s">
        <v>92</v>
      </c>
      <c r="B86" s="1"/>
      <c r="C86" s="22" t="s">
        <v>194</v>
      </c>
      <c r="D86" s="170" t="s">
        <v>244</v>
      </c>
      <c r="E86" s="64">
        <v>66.77</v>
      </c>
      <c r="F86" s="44">
        <f t="shared" si="29"/>
        <v>718.7062987434</v>
      </c>
      <c r="G86" s="67" t="s">
        <v>42</v>
      </c>
      <c r="H86" s="160"/>
      <c r="I86" s="85"/>
      <c r="J86" s="15"/>
      <c r="K86" s="59"/>
      <c r="L86" s="59"/>
      <c r="M86" s="59"/>
      <c r="N86" s="57"/>
      <c r="O86" s="57"/>
      <c r="P86" s="57"/>
      <c r="Q86" s="82">
        <v>1</v>
      </c>
      <c r="R86" s="119"/>
      <c r="S86" s="125"/>
      <c r="T86" s="134"/>
      <c r="U86" s="35">
        <f t="shared" si="30"/>
        <v>1</v>
      </c>
      <c r="V86" s="36">
        <f>U86/U117</f>
        <v>4.329004329004329E-3</v>
      </c>
      <c r="W86" s="37">
        <f t="shared" si="31"/>
        <v>66.77</v>
      </c>
      <c r="X86" s="38">
        <f t="shared" si="32"/>
        <v>718.7062987434</v>
      </c>
    </row>
    <row r="87" spans="1:24" ht="17.25" customHeight="1" x14ac:dyDescent="0.2">
      <c r="A87" s="20" t="s">
        <v>93</v>
      </c>
      <c r="B87" s="1"/>
      <c r="C87" s="20" t="s">
        <v>195</v>
      </c>
      <c r="D87" s="170" t="s">
        <v>237</v>
      </c>
      <c r="E87" s="64">
        <v>73.27</v>
      </c>
      <c r="F87" s="44">
        <f t="shared" si="29"/>
        <v>788.67171647340001</v>
      </c>
      <c r="G87" s="67" t="s">
        <v>42</v>
      </c>
      <c r="H87" s="160"/>
      <c r="I87" s="85"/>
      <c r="J87" s="15"/>
      <c r="K87" s="59"/>
      <c r="L87" s="59"/>
      <c r="M87" s="59"/>
      <c r="N87" s="57"/>
      <c r="O87" s="57"/>
      <c r="P87" s="57"/>
      <c r="Q87" s="82">
        <v>1</v>
      </c>
      <c r="R87" s="119"/>
      <c r="S87" s="125"/>
      <c r="T87" s="134"/>
      <c r="U87" s="35">
        <f t="shared" si="30"/>
        <v>1</v>
      </c>
      <c r="V87" s="36">
        <f>U87/U117</f>
        <v>4.329004329004329E-3</v>
      </c>
      <c r="W87" s="37">
        <f t="shared" si="31"/>
        <v>73.27</v>
      </c>
      <c r="X87" s="38">
        <f t="shared" si="32"/>
        <v>788.67171647340001</v>
      </c>
    </row>
    <row r="88" spans="1:24" ht="17.25" customHeight="1" x14ac:dyDescent="0.2">
      <c r="A88" s="20" t="s">
        <v>94</v>
      </c>
      <c r="B88" s="1"/>
      <c r="C88" s="20" t="s">
        <v>196</v>
      </c>
      <c r="D88" s="170" t="s">
        <v>221</v>
      </c>
      <c r="E88" s="64">
        <v>58.84</v>
      </c>
      <c r="F88" s="44">
        <f t="shared" si="29"/>
        <v>633.34848911280005</v>
      </c>
      <c r="G88" s="67" t="s">
        <v>39</v>
      </c>
      <c r="H88" s="160"/>
      <c r="I88" s="85"/>
      <c r="J88" s="15"/>
      <c r="K88" s="59"/>
      <c r="L88" s="59"/>
      <c r="M88" s="59"/>
      <c r="N88" s="57"/>
      <c r="O88" s="57"/>
      <c r="P88" s="57"/>
      <c r="Q88" s="82">
        <v>1</v>
      </c>
      <c r="R88" s="119"/>
      <c r="S88" s="125"/>
      <c r="T88" s="134"/>
      <c r="U88" s="35">
        <f t="shared" si="30"/>
        <v>1</v>
      </c>
      <c r="V88" s="36">
        <f>U88/U117</f>
        <v>4.329004329004329E-3</v>
      </c>
      <c r="W88" s="37">
        <f t="shared" si="31"/>
        <v>58.84</v>
      </c>
      <c r="X88" s="38">
        <f t="shared" si="32"/>
        <v>633.34848911280005</v>
      </c>
    </row>
    <row r="89" spans="1:24" ht="17.25" customHeight="1" x14ac:dyDescent="0.2">
      <c r="A89" s="20" t="s">
        <v>129</v>
      </c>
      <c r="B89" s="1"/>
      <c r="C89" s="20" t="s">
        <v>185</v>
      </c>
      <c r="D89" s="170" t="s">
        <v>242</v>
      </c>
      <c r="E89" s="64">
        <v>151.86000000000001</v>
      </c>
      <c r="F89" s="44">
        <f t="shared" ref="F89" si="33">E89*10.76391042</f>
        <v>1634.6074363812002</v>
      </c>
      <c r="G89" s="67" t="s">
        <v>40</v>
      </c>
      <c r="H89" s="160"/>
      <c r="I89" s="85"/>
      <c r="J89" s="15"/>
      <c r="K89" s="59"/>
      <c r="L89" s="59"/>
      <c r="M89" s="59"/>
      <c r="N89" s="57"/>
      <c r="O89" s="57"/>
      <c r="P89" s="57"/>
      <c r="Q89" s="82">
        <v>1</v>
      </c>
      <c r="R89" s="119"/>
      <c r="S89" s="125"/>
      <c r="T89" s="134"/>
      <c r="U89" s="35">
        <f t="shared" ref="U89" si="34">SUM(I89:S89)</f>
        <v>1</v>
      </c>
      <c r="V89" s="36">
        <f>U89/U117</f>
        <v>4.329004329004329E-3</v>
      </c>
      <c r="W89" s="37">
        <f t="shared" ref="W89" si="35">U89*E89</f>
        <v>151.86000000000001</v>
      </c>
      <c r="X89" s="38">
        <f t="shared" ref="X89" si="36">U89*F89</f>
        <v>1634.6074363812002</v>
      </c>
    </row>
    <row r="90" spans="1:24" ht="17.25" customHeight="1" thickBot="1" x14ac:dyDescent="0.25">
      <c r="A90" s="22" t="s">
        <v>126</v>
      </c>
      <c r="B90" s="1"/>
      <c r="C90" s="22" t="s">
        <v>197</v>
      </c>
      <c r="D90" s="170" t="s">
        <v>231</v>
      </c>
      <c r="E90" s="64">
        <v>98.39</v>
      </c>
      <c r="F90" s="44">
        <f>E90*10.76391042</f>
        <v>1059.0611462238001</v>
      </c>
      <c r="G90" s="67" t="s">
        <v>40</v>
      </c>
      <c r="H90" s="160"/>
      <c r="I90" s="85"/>
      <c r="J90" s="15"/>
      <c r="K90" s="59"/>
      <c r="L90" s="59"/>
      <c r="M90" s="59"/>
      <c r="N90" s="57"/>
      <c r="O90" s="57"/>
      <c r="P90" s="57"/>
      <c r="Q90" s="82">
        <v>1</v>
      </c>
      <c r="R90" s="119"/>
      <c r="S90" s="125"/>
      <c r="T90" s="134"/>
      <c r="U90" s="35">
        <f>SUM(I90:S90)</f>
        <v>1</v>
      </c>
      <c r="V90" s="36">
        <f>U90/U117</f>
        <v>4.329004329004329E-3</v>
      </c>
      <c r="W90" s="37">
        <f>U90*E90</f>
        <v>98.39</v>
      </c>
      <c r="X90" s="38">
        <f>U90*F90</f>
        <v>1059.0611462238001</v>
      </c>
    </row>
    <row r="91" spans="1:24" ht="20.25" customHeight="1" thickBot="1" x14ac:dyDescent="0.25">
      <c r="A91" s="1"/>
      <c r="B91" s="1"/>
      <c r="C91" s="99" t="s">
        <v>21</v>
      </c>
      <c r="D91" s="157"/>
      <c r="E91" s="158"/>
      <c r="F91" s="101"/>
      <c r="G91" s="102"/>
      <c r="H91" s="164">
        <f>SUM(I76:I88)</f>
        <v>0</v>
      </c>
      <c r="I91" s="93">
        <f>SUM(J76:J88)</f>
        <v>0</v>
      </c>
      <c r="J91" s="94">
        <f t="shared" ref="J91:P91" si="37">SUM(J76:J88)</f>
        <v>0</v>
      </c>
      <c r="K91" s="103">
        <f t="shared" si="37"/>
        <v>0</v>
      </c>
      <c r="L91" s="103">
        <f t="shared" si="37"/>
        <v>0</v>
      </c>
      <c r="M91" s="103">
        <f t="shared" si="37"/>
        <v>0</v>
      </c>
      <c r="N91" s="103">
        <f t="shared" si="37"/>
        <v>0</v>
      </c>
      <c r="O91" s="103">
        <f t="shared" si="37"/>
        <v>0</v>
      </c>
      <c r="P91" s="103">
        <f t="shared" si="37"/>
        <v>0</v>
      </c>
      <c r="Q91" s="104">
        <f>SUM(Q76:Q90)</f>
        <v>15</v>
      </c>
      <c r="R91" s="104">
        <f>SUM(R76:R90)</f>
        <v>9</v>
      </c>
      <c r="S91" s="104">
        <f>SUM(S76:S90)</f>
        <v>2</v>
      </c>
      <c r="T91" s="138"/>
      <c r="U91" s="95">
        <f>SUM(I91:S91)</f>
        <v>26</v>
      </c>
      <c r="V91" s="105">
        <f>U91/U117</f>
        <v>0.11255411255411256</v>
      </c>
      <c r="W91" s="106">
        <f>SUM(W76:W90)</f>
        <v>1462.84</v>
      </c>
      <c r="X91" s="98">
        <f>SUM(X76:X90)</f>
        <v>15745.878718792801</v>
      </c>
    </row>
    <row r="92" spans="1:24" ht="17.25" customHeight="1" x14ac:dyDescent="0.2">
      <c r="A92" s="20" t="s">
        <v>66</v>
      </c>
      <c r="B92" s="1"/>
      <c r="C92" s="20" t="s">
        <v>198</v>
      </c>
      <c r="D92" s="171" t="s">
        <v>223</v>
      </c>
      <c r="E92" s="50">
        <v>220.95</v>
      </c>
      <c r="F92" s="44">
        <f t="shared" si="11"/>
        <v>2378.2860072989997</v>
      </c>
      <c r="G92" s="54" t="s">
        <v>41</v>
      </c>
      <c r="H92" s="160"/>
      <c r="I92" s="85"/>
      <c r="J92" s="15"/>
      <c r="K92" s="59"/>
      <c r="L92" s="59"/>
      <c r="M92" s="59"/>
      <c r="N92" s="57"/>
      <c r="O92" s="57"/>
      <c r="P92" s="57"/>
      <c r="Q92" s="82"/>
      <c r="R92" s="119">
        <v>1</v>
      </c>
      <c r="S92" s="125"/>
      <c r="T92" s="134"/>
      <c r="U92" s="35">
        <f t="shared" ref="U92:U98" si="38">SUM(I92:S92)</f>
        <v>1</v>
      </c>
      <c r="V92" s="36">
        <f>U92/U117</f>
        <v>4.329004329004329E-3</v>
      </c>
      <c r="W92" s="37">
        <f t="shared" ref="W92:W98" si="39">U92*E92</f>
        <v>220.95</v>
      </c>
      <c r="X92" s="38">
        <f t="shared" ref="X92:X98" si="40">U92*F92</f>
        <v>2378.2860072989997</v>
      </c>
    </row>
    <row r="93" spans="1:24" ht="17.25" customHeight="1" x14ac:dyDescent="0.2">
      <c r="A93" s="20" t="s">
        <v>67</v>
      </c>
      <c r="B93" s="1"/>
      <c r="C93" s="20" t="s">
        <v>199</v>
      </c>
      <c r="D93" s="170" t="s">
        <v>225</v>
      </c>
      <c r="E93" s="49">
        <v>141.6</v>
      </c>
      <c r="F93" s="44">
        <f t="shared" si="11"/>
        <v>1524.169715472</v>
      </c>
      <c r="G93" s="54" t="s">
        <v>40</v>
      </c>
      <c r="H93" s="160"/>
      <c r="I93" s="85"/>
      <c r="J93" s="15"/>
      <c r="K93" s="59"/>
      <c r="L93" s="59"/>
      <c r="M93" s="59"/>
      <c r="N93" s="57"/>
      <c r="O93" s="57"/>
      <c r="P93" s="57"/>
      <c r="Q93" s="82"/>
      <c r="R93" s="119">
        <v>1</v>
      </c>
      <c r="S93" s="125"/>
      <c r="T93" s="134"/>
      <c r="U93" s="35">
        <f t="shared" si="38"/>
        <v>1</v>
      </c>
      <c r="V93" s="36">
        <f>U93/U117</f>
        <v>4.329004329004329E-3</v>
      </c>
      <c r="W93" s="37">
        <f t="shared" si="39"/>
        <v>141.6</v>
      </c>
      <c r="X93" s="38">
        <f t="shared" si="40"/>
        <v>1524.169715472</v>
      </c>
    </row>
    <row r="94" spans="1:24" ht="17.25" customHeight="1" x14ac:dyDescent="0.2">
      <c r="A94" s="20" t="s">
        <v>68</v>
      </c>
      <c r="B94" s="1"/>
      <c r="C94" s="20" t="s">
        <v>200</v>
      </c>
      <c r="D94" s="170" t="s">
        <v>241</v>
      </c>
      <c r="E94" s="49">
        <v>108.27</v>
      </c>
      <c r="F94" s="44">
        <f t="shared" ref="F94:F98" si="41">E94*10.76391042</f>
        <v>1165.4085811734001</v>
      </c>
      <c r="G94" s="54" t="s">
        <v>40</v>
      </c>
      <c r="H94" s="160"/>
      <c r="I94" s="85"/>
      <c r="J94" s="15"/>
      <c r="K94" s="59"/>
      <c r="L94" s="59"/>
      <c r="M94" s="59"/>
      <c r="N94" s="57"/>
      <c r="O94" s="57"/>
      <c r="P94" s="57"/>
      <c r="Q94" s="82"/>
      <c r="R94" s="119">
        <v>1</v>
      </c>
      <c r="S94" s="125"/>
      <c r="T94" s="134"/>
      <c r="U94" s="35">
        <f t="shared" si="38"/>
        <v>1</v>
      </c>
      <c r="V94" s="36">
        <f>U94/U117</f>
        <v>4.329004329004329E-3</v>
      </c>
      <c r="W94" s="37">
        <f t="shared" si="39"/>
        <v>108.27</v>
      </c>
      <c r="X94" s="38">
        <f t="shared" si="40"/>
        <v>1165.4085811734001</v>
      </c>
    </row>
    <row r="95" spans="1:24" ht="17.25" customHeight="1" x14ac:dyDescent="0.2">
      <c r="A95" s="20" t="s">
        <v>69</v>
      </c>
      <c r="B95" s="1"/>
      <c r="C95" s="20" t="s">
        <v>201</v>
      </c>
      <c r="D95" s="170" t="s">
        <v>238</v>
      </c>
      <c r="E95" s="49">
        <v>103.22</v>
      </c>
      <c r="F95" s="44">
        <f t="shared" si="41"/>
        <v>1111.0508335524</v>
      </c>
      <c r="G95" s="54" t="s">
        <v>40</v>
      </c>
      <c r="H95" s="160"/>
      <c r="I95" s="85"/>
      <c r="J95" s="15"/>
      <c r="K95" s="59"/>
      <c r="L95" s="59"/>
      <c r="M95" s="59"/>
      <c r="N95" s="57"/>
      <c r="O95" s="57"/>
      <c r="P95" s="57"/>
      <c r="Q95" s="82"/>
      <c r="R95" s="119">
        <v>1</v>
      </c>
      <c r="S95" s="125"/>
      <c r="T95" s="134"/>
      <c r="U95" s="35">
        <f t="shared" si="38"/>
        <v>1</v>
      </c>
      <c r="V95" s="36">
        <f>U95/U117</f>
        <v>4.329004329004329E-3</v>
      </c>
      <c r="W95" s="37">
        <f t="shared" si="39"/>
        <v>103.22</v>
      </c>
      <c r="X95" s="38">
        <f t="shared" si="40"/>
        <v>1111.0508335524</v>
      </c>
    </row>
    <row r="96" spans="1:24" ht="17.25" customHeight="1" x14ac:dyDescent="0.2">
      <c r="A96" s="20" t="s">
        <v>70</v>
      </c>
      <c r="B96" s="1"/>
      <c r="C96" s="20" t="s">
        <v>202</v>
      </c>
      <c r="D96" s="170" t="s">
        <v>227</v>
      </c>
      <c r="E96" s="49">
        <v>139.31</v>
      </c>
      <c r="F96" s="44">
        <f t="shared" si="41"/>
        <v>1499.5203606102</v>
      </c>
      <c r="G96" s="54" t="s">
        <v>41</v>
      </c>
      <c r="H96" s="160"/>
      <c r="I96" s="85"/>
      <c r="J96" s="15"/>
      <c r="K96" s="59"/>
      <c r="L96" s="59"/>
      <c r="M96" s="59"/>
      <c r="N96" s="57"/>
      <c r="O96" s="57"/>
      <c r="P96" s="57"/>
      <c r="Q96" s="82"/>
      <c r="R96" s="119">
        <v>1</v>
      </c>
      <c r="S96" s="125"/>
      <c r="T96" s="134"/>
      <c r="U96" s="35">
        <f t="shared" si="38"/>
        <v>1</v>
      </c>
      <c r="V96" s="36">
        <f>U96/U117</f>
        <v>4.329004329004329E-3</v>
      </c>
      <c r="W96" s="37">
        <f t="shared" si="39"/>
        <v>139.31</v>
      </c>
      <c r="X96" s="38">
        <f t="shared" si="40"/>
        <v>1499.5203606102</v>
      </c>
    </row>
    <row r="97" spans="1:24" ht="17.25" customHeight="1" x14ac:dyDescent="0.2">
      <c r="A97" s="20" t="s">
        <v>71</v>
      </c>
      <c r="B97" s="1"/>
      <c r="C97" s="20" t="s">
        <v>202</v>
      </c>
      <c r="D97" s="170" t="s">
        <v>229</v>
      </c>
      <c r="E97" s="49">
        <v>228.3</v>
      </c>
      <c r="F97" s="44">
        <f t="shared" si="41"/>
        <v>2457.4007488860002</v>
      </c>
      <c r="G97" s="54" t="s">
        <v>123</v>
      </c>
      <c r="H97" s="162">
        <f>SUM(I97:T97)</f>
        <v>1</v>
      </c>
      <c r="I97" s="85"/>
      <c r="J97" s="15"/>
      <c r="K97" s="59"/>
      <c r="L97" s="59"/>
      <c r="M97" s="59"/>
      <c r="N97" s="57"/>
      <c r="O97" s="57"/>
      <c r="P97" s="57"/>
      <c r="Q97" s="82"/>
      <c r="R97" s="119">
        <v>1</v>
      </c>
      <c r="S97" s="125"/>
      <c r="T97" s="134"/>
      <c r="U97" s="35">
        <f t="shared" si="38"/>
        <v>1</v>
      </c>
      <c r="V97" s="36">
        <f>U97/U117</f>
        <v>4.329004329004329E-3</v>
      </c>
      <c r="W97" s="37">
        <f t="shared" si="39"/>
        <v>228.3</v>
      </c>
      <c r="X97" s="38">
        <f t="shared" si="40"/>
        <v>2457.4007488860002</v>
      </c>
    </row>
    <row r="98" spans="1:24" ht="17.25" customHeight="1" x14ac:dyDescent="0.2">
      <c r="A98" s="20" t="s">
        <v>95</v>
      </c>
      <c r="B98" s="1"/>
      <c r="C98" s="20" t="s">
        <v>203</v>
      </c>
      <c r="D98" s="170" t="s">
        <v>231</v>
      </c>
      <c r="E98" s="49">
        <v>178.66</v>
      </c>
      <c r="F98" s="44">
        <f t="shared" si="41"/>
        <v>1923.0802356372001</v>
      </c>
      <c r="G98" s="54" t="s">
        <v>41</v>
      </c>
      <c r="H98" s="162">
        <f>SUM(I98:T98)</f>
        <v>1</v>
      </c>
      <c r="I98" s="85"/>
      <c r="J98" s="15"/>
      <c r="K98" s="59"/>
      <c r="L98" s="59"/>
      <c r="M98" s="59"/>
      <c r="N98" s="57"/>
      <c r="O98" s="57"/>
      <c r="P98" s="57"/>
      <c r="Q98" s="82"/>
      <c r="R98" s="119">
        <v>1</v>
      </c>
      <c r="S98" s="125"/>
      <c r="T98" s="134"/>
      <c r="U98" s="35">
        <f t="shared" si="38"/>
        <v>1</v>
      </c>
      <c r="V98" s="36">
        <f>U98/U117</f>
        <v>4.329004329004329E-3</v>
      </c>
      <c r="W98" s="37">
        <f t="shared" si="39"/>
        <v>178.66</v>
      </c>
      <c r="X98" s="38">
        <f t="shared" si="40"/>
        <v>1923.0802356372001</v>
      </c>
    </row>
    <row r="99" spans="1:24" ht="17.25" customHeight="1" x14ac:dyDescent="0.2">
      <c r="A99" s="20" t="s">
        <v>96</v>
      </c>
      <c r="B99" s="1"/>
      <c r="C99" s="20" t="s">
        <v>204</v>
      </c>
      <c r="D99" s="170" t="s">
        <v>244</v>
      </c>
      <c r="E99" s="49">
        <v>64.48</v>
      </c>
      <c r="F99" s="44">
        <f t="shared" ref="F99" si="42">E99*10.76391042</f>
        <v>694.05694388160009</v>
      </c>
      <c r="G99" s="54" t="s">
        <v>39</v>
      </c>
      <c r="H99" s="160"/>
      <c r="I99" s="85"/>
      <c r="J99" s="15"/>
      <c r="K99" s="59"/>
      <c r="L99" s="59"/>
      <c r="M99" s="59"/>
      <c r="N99" s="57"/>
      <c r="O99" s="57"/>
      <c r="P99" s="57"/>
      <c r="Q99" s="82"/>
      <c r="R99" s="119">
        <v>1</v>
      </c>
      <c r="S99" s="125">
        <v>1</v>
      </c>
      <c r="T99" s="134"/>
      <c r="U99" s="35">
        <f t="shared" ref="U99:U100" si="43">SUM(I99:S99)</f>
        <v>2</v>
      </c>
      <c r="V99" s="36">
        <f>U99/U117</f>
        <v>8.658008658008658E-3</v>
      </c>
      <c r="W99" s="37">
        <f t="shared" ref="W99:W100" si="44">U99*E99</f>
        <v>128.96</v>
      </c>
      <c r="X99" s="38">
        <f t="shared" ref="X99:X100" si="45">U99*F99</f>
        <v>1388.1138877632002</v>
      </c>
    </row>
    <row r="100" spans="1:24" ht="17.25" customHeight="1" thickBot="1" x14ac:dyDescent="0.25">
      <c r="A100" s="20" t="s">
        <v>97</v>
      </c>
      <c r="B100" s="1"/>
      <c r="C100" s="20" t="s">
        <v>205</v>
      </c>
      <c r="D100" s="170" t="s">
        <v>221</v>
      </c>
      <c r="E100" s="49">
        <v>131.93</v>
      </c>
      <c r="F100" s="44">
        <f>E100*10.76391042</f>
        <v>1420.0827017106001</v>
      </c>
      <c r="G100" s="54" t="s">
        <v>40</v>
      </c>
      <c r="H100" s="160"/>
      <c r="I100" s="85"/>
      <c r="J100" s="15"/>
      <c r="K100" s="59"/>
      <c r="L100" s="59"/>
      <c r="M100" s="59"/>
      <c r="N100" s="57"/>
      <c r="O100" s="57"/>
      <c r="P100" s="57"/>
      <c r="Q100" s="82"/>
      <c r="R100" s="119">
        <v>1</v>
      </c>
      <c r="S100" s="125">
        <v>1</v>
      </c>
      <c r="T100" s="134"/>
      <c r="U100" s="35">
        <f t="shared" si="43"/>
        <v>2</v>
      </c>
      <c r="V100" s="36">
        <f>U100/U117</f>
        <v>8.658008658008658E-3</v>
      </c>
      <c r="W100" s="37">
        <f t="shared" si="44"/>
        <v>263.86</v>
      </c>
      <c r="X100" s="38">
        <f t="shared" si="45"/>
        <v>2840.1654034212002</v>
      </c>
    </row>
    <row r="101" spans="1:24" ht="21" customHeight="1" thickBot="1" x14ac:dyDescent="0.25">
      <c r="A101" s="1"/>
      <c r="B101" s="1"/>
      <c r="C101" s="99" t="s">
        <v>21</v>
      </c>
      <c r="D101" s="89"/>
      <c r="E101" s="100"/>
      <c r="F101" s="101"/>
      <c r="G101" s="102"/>
      <c r="H101" s="164">
        <f t="shared" ref="H101:T101" si="46">SUM(H92:H100)</f>
        <v>2</v>
      </c>
      <c r="I101" s="93">
        <f t="shared" si="46"/>
        <v>0</v>
      </c>
      <c r="J101" s="94">
        <f t="shared" si="46"/>
        <v>0</v>
      </c>
      <c r="K101" s="103">
        <f t="shared" si="46"/>
        <v>0</v>
      </c>
      <c r="L101" s="103">
        <f t="shared" si="46"/>
        <v>0</v>
      </c>
      <c r="M101" s="103">
        <f t="shared" si="46"/>
        <v>0</v>
      </c>
      <c r="N101" s="103">
        <f t="shared" si="46"/>
        <v>0</v>
      </c>
      <c r="O101" s="103">
        <f t="shared" si="46"/>
        <v>0</v>
      </c>
      <c r="P101" s="103">
        <f t="shared" si="46"/>
        <v>0</v>
      </c>
      <c r="Q101" s="104">
        <f t="shared" si="46"/>
        <v>0</v>
      </c>
      <c r="R101" s="104">
        <f t="shared" si="46"/>
        <v>9</v>
      </c>
      <c r="S101" s="104">
        <f t="shared" si="46"/>
        <v>2</v>
      </c>
      <c r="T101" s="138">
        <f t="shared" si="46"/>
        <v>0</v>
      </c>
      <c r="U101" s="95">
        <f>SUM(I101:T101)</f>
        <v>11</v>
      </c>
      <c r="V101" s="105">
        <f>U101/U117</f>
        <v>4.7619047619047616E-2</v>
      </c>
      <c r="W101" s="106">
        <f>SUM(W92:W100)</f>
        <v>1513.13</v>
      </c>
      <c r="X101" s="98">
        <f>SUM(X92:X100)</f>
        <v>16287.195773814601</v>
      </c>
    </row>
    <row r="102" spans="1:24" ht="17.25" customHeight="1" x14ac:dyDescent="0.2">
      <c r="A102" s="20" t="s">
        <v>98</v>
      </c>
      <c r="B102" s="1"/>
      <c r="C102" s="20" t="s">
        <v>206</v>
      </c>
      <c r="D102" s="170" t="s">
        <v>223</v>
      </c>
      <c r="E102" s="49">
        <v>260.51</v>
      </c>
      <c r="F102" s="44">
        <f t="shared" ref="F102:F105" si="47">E102*10.76391042</f>
        <v>2804.1063035142001</v>
      </c>
      <c r="G102" s="54" t="s">
        <v>65</v>
      </c>
      <c r="H102" s="162">
        <f>SUM(I102:T102)</f>
        <v>1</v>
      </c>
      <c r="I102" s="85"/>
      <c r="J102" s="15"/>
      <c r="K102" s="59"/>
      <c r="L102" s="59"/>
      <c r="M102" s="59"/>
      <c r="N102" s="57"/>
      <c r="O102" s="57"/>
      <c r="P102" s="57"/>
      <c r="Q102" s="82"/>
      <c r="R102" s="119"/>
      <c r="S102" s="125">
        <v>1</v>
      </c>
      <c r="T102" s="134"/>
      <c r="U102" s="35">
        <f>SUM(I102:S102)</f>
        <v>1</v>
      </c>
      <c r="V102" s="36">
        <f>U102/U117</f>
        <v>4.329004329004329E-3</v>
      </c>
      <c r="W102" s="37">
        <f t="shared" ref="W102:W109" si="48">U102*E102</f>
        <v>260.51</v>
      </c>
      <c r="X102" s="38">
        <f t="shared" ref="X102:X109" si="49">U102*F102</f>
        <v>2804.1063035142001</v>
      </c>
    </row>
    <row r="103" spans="1:24" ht="17.25" customHeight="1" x14ac:dyDescent="0.2">
      <c r="A103" s="26" t="s">
        <v>99</v>
      </c>
      <c r="B103" s="1"/>
      <c r="C103" s="26" t="s">
        <v>207</v>
      </c>
      <c r="D103" s="168" t="s">
        <v>225</v>
      </c>
      <c r="E103" s="64">
        <v>120.6</v>
      </c>
      <c r="F103" s="44">
        <f t="shared" si="47"/>
        <v>1298.127596652</v>
      </c>
      <c r="G103" s="54" t="s">
        <v>40</v>
      </c>
      <c r="H103" s="160"/>
      <c r="I103" s="85"/>
      <c r="J103" s="15"/>
      <c r="K103" s="59"/>
      <c r="L103" s="59"/>
      <c r="M103" s="59"/>
      <c r="N103" s="57"/>
      <c r="O103" s="57"/>
      <c r="P103" s="57"/>
      <c r="Q103" s="82"/>
      <c r="R103" s="119"/>
      <c r="S103" s="125">
        <v>1</v>
      </c>
      <c r="T103" s="134"/>
      <c r="U103" s="35">
        <f t="shared" ref="U103:U105" si="50">SUM(I103:S103)</f>
        <v>1</v>
      </c>
      <c r="V103" s="36">
        <f>U103/U117</f>
        <v>4.329004329004329E-3</v>
      </c>
      <c r="W103" s="37">
        <f t="shared" si="48"/>
        <v>120.6</v>
      </c>
      <c r="X103" s="38">
        <f t="shared" si="49"/>
        <v>1298.127596652</v>
      </c>
    </row>
    <row r="104" spans="1:24" ht="17.25" customHeight="1" x14ac:dyDescent="0.2">
      <c r="A104" s="20" t="s">
        <v>100</v>
      </c>
      <c r="B104" s="1"/>
      <c r="C104" s="20" t="s">
        <v>208</v>
      </c>
      <c r="D104" s="169" t="s">
        <v>241</v>
      </c>
      <c r="E104" s="46">
        <v>270.57</v>
      </c>
      <c r="F104" s="44">
        <f t="shared" si="47"/>
        <v>2912.3912423393999</v>
      </c>
      <c r="G104" s="54" t="s">
        <v>130</v>
      </c>
      <c r="H104" s="160"/>
      <c r="I104" s="85"/>
      <c r="J104" s="15"/>
      <c r="K104" s="59"/>
      <c r="L104" s="59"/>
      <c r="M104" s="59"/>
      <c r="N104" s="57"/>
      <c r="O104" s="57"/>
      <c r="P104" s="57"/>
      <c r="Q104" s="82"/>
      <c r="R104" s="119"/>
      <c r="S104" s="125">
        <v>1</v>
      </c>
      <c r="T104" s="134"/>
      <c r="U104" s="35">
        <f t="shared" si="50"/>
        <v>1</v>
      </c>
      <c r="V104" s="36">
        <f>U104/U117</f>
        <v>4.329004329004329E-3</v>
      </c>
      <c r="W104" s="37">
        <f t="shared" si="48"/>
        <v>270.57</v>
      </c>
      <c r="X104" s="38">
        <f t="shared" si="49"/>
        <v>2912.3912423393999</v>
      </c>
    </row>
    <row r="105" spans="1:24" ht="17.25" customHeight="1" x14ac:dyDescent="0.2">
      <c r="A105" s="21" t="s">
        <v>101</v>
      </c>
      <c r="B105" s="1"/>
      <c r="C105" s="21" t="s">
        <v>209</v>
      </c>
      <c r="D105" s="170">
        <v>10</v>
      </c>
      <c r="E105" s="45">
        <v>60.67</v>
      </c>
      <c r="F105" s="44">
        <f t="shared" si="47"/>
        <v>653.04644518140003</v>
      </c>
      <c r="G105" s="54" t="s">
        <v>39</v>
      </c>
      <c r="H105" s="160"/>
      <c r="I105" s="85"/>
      <c r="J105" s="15"/>
      <c r="K105" s="59"/>
      <c r="L105" s="59"/>
      <c r="M105" s="59"/>
      <c r="N105" s="57"/>
      <c r="O105" s="57"/>
      <c r="P105" s="57"/>
      <c r="Q105" s="82"/>
      <c r="R105" s="119"/>
      <c r="S105" s="125">
        <v>1</v>
      </c>
      <c r="T105" s="134"/>
      <c r="U105" s="35">
        <f t="shared" si="50"/>
        <v>1</v>
      </c>
      <c r="V105" s="36">
        <f>U105/U117</f>
        <v>4.329004329004329E-3</v>
      </c>
      <c r="W105" s="37">
        <f t="shared" si="48"/>
        <v>60.67</v>
      </c>
      <c r="X105" s="38">
        <f t="shared" si="49"/>
        <v>653.04644518140003</v>
      </c>
    </row>
    <row r="106" spans="1:24" ht="17.25" customHeight="1" x14ac:dyDescent="0.2">
      <c r="A106" s="20" t="s">
        <v>104</v>
      </c>
      <c r="B106" s="1"/>
      <c r="C106" s="20" t="s">
        <v>210</v>
      </c>
      <c r="D106" s="170">
        <v>16</v>
      </c>
      <c r="E106" s="49">
        <v>229.21</v>
      </c>
      <c r="F106" s="44">
        <f t="shared" ref="F106:F108" si="51">E106*10.76391042</f>
        <v>2467.1959073682001</v>
      </c>
      <c r="G106" s="54" t="s">
        <v>128</v>
      </c>
      <c r="H106" s="162">
        <f>SUM(I106:T106)</f>
        <v>1</v>
      </c>
      <c r="I106" s="85"/>
      <c r="J106" s="15"/>
      <c r="K106" s="59"/>
      <c r="L106" s="59"/>
      <c r="M106" s="59"/>
      <c r="N106" s="57"/>
      <c r="O106" s="57"/>
      <c r="P106" s="57"/>
      <c r="Q106" s="82"/>
      <c r="R106" s="119"/>
      <c r="S106" s="125">
        <v>1</v>
      </c>
      <c r="T106" s="134"/>
      <c r="U106" s="35">
        <f>SUM(I106:S106)</f>
        <v>1</v>
      </c>
      <c r="V106" s="36">
        <f>U106/U117</f>
        <v>4.329004329004329E-3</v>
      </c>
      <c r="W106" s="37">
        <f t="shared" si="48"/>
        <v>229.21</v>
      </c>
      <c r="X106" s="38">
        <f t="shared" si="49"/>
        <v>2467.1959073682001</v>
      </c>
    </row>
    <row r="107" spans="1:24" ht="17.25" customHeight="1" x14ac:dyDescent="0.2">
      <c r="A107" s="26" t="s">
        <v>102</v>
      </c>
      <c r="B107" s="1"/>
      <c r="C107" s="26" t="s">
        <v>211</v>
      </c>
      <c r="D107" s="168">
        <v>12</v>
      </c>
      <c r="E107" s="64">
        <v>140.04</v>
      </c>
      <c r="F107" s="44">
        <f t="shared" si="51"/>
        <v>1507.3780152167999</v>
      </c>
      <c r="G107" s="54" t="s">
        <v>127</v>
      </c>
      <c r="H107" s="160"/>
      <c r="I107" s="85"/>
      <c r="J107" s="15"/>
      <c r="K107" s="59"/>
      <c r="L107" s="59"/>
      <c r="M107" s="59"/>
      <c r="N107" s="57"/>
      <c r="O107" s="57"/>
      <c r="P107" s="57"/>
      <c r="Q107" s="82"/>
      <c r="R107" s="119"/>
      <c r="S107" s="125">
        <v>1</v>
      </c>
      <c r="T107" s="134"/>
      <c r="U107" s="35">
        <f t="shared" ref="U107:U108" si="52">SUM(I107:S107)</f>
        <v>1</v>
      </c>
      <c r="V107" s="36">
        <f>U107/U117</f>
        <v>4.329004329004329E-3</v>
      </c>
      <c r="W107" s="37">
        <f t="shared" si="48"/>
        <v>140.04</v>
      </c>
      <c r="X107" s="38">
        <f t="shared" si="49"/>
        <v>1507.3780152167999</v>
      </c>
    </row>
    <row r="108" spans="1:24" ht="17.25" customHeight="1" x14ac:dyDescent="0.2">
      <c r="A108" s="20" t="s">
        <v>103</v>
      </c>
      <c r="B108" s="1"/>
      <c r="C108" s="20" t="s">
        <v>212</v>
      </c>
      <c r="D108" s="169">
        <v>10</v>
      </c>
      <c r="E108" s="46">
        <v>268.77999999999997</v>
      </c>
      <c r="F108" s="44">
        <f t="shared" si="51"/>
        <v>2893.1238426875998</v>
      </c>
      <c r="G108" s="54" t="s">
        <v>127</v>
      </c>
      <c r="H108" s="160"/>
      <c r="I108" s="85"/>
      <c r="J108" s="15"/>
      <c r="K108" s="59"/>
      <c r="L108" s="59"/>
      <c r="M108" s="59"/>
      <c r="N108" s="57"/>
      <c r="O108" s="57"/>
      <c r="P108" s="57"/>
      <c r="Q108" s="82"/>
      <c r="R108" s="119"/>
      <c r="S108" s="125">
        <v>1</v>
      </c>
      <c r="T108" s="134"/>
      <c r="U108" s="35">
        <f t="shared" si="52"/>
        <v>1</v>
      </c>
      <c r="V108" s="36">
        <f>U108/U117</f>
        <v>4.329004329004329E-3</v>
      </c>
      <c r="W108" s="37">
        <f t="shared" si="48"/>
        <v>268.77999999999997</v>
      </c>
      <c r="X108" s="38">
        <f t="shared" si="49"/>
        <v>2893.1238426875998</v>
      </c>
    </row>
    <row r="109" spans="1:24" ht="17.25" customHeight="1" thickBot="1" x14ac:dyDescent="0.25">
      <c r="A109" s="26" t="s">
        <v>105</v>
      </c>
      <c r="B109" s="1"/>
      <c r="C109" s="26" t="s">
        <v>213</v>
      </c>
      <c r="D109" s="176">
        <v>18</v>
      </c>
      <c r="E109" s="64">
        <v>178.34</v>
      </c>
      <c r="F109" s="44">
        <f t="shared" ref="F109" si="53">E109*10.76391042</f>
        <v>1919.6357843028002</v>
      </c>
      <c r="G109" s="54" t="s">
        <v>127</v>
      </c>
      <c r="H109" s="160"/>
      <c r="I109" s="85"/>
      <c r="J109" s="15"/>
      <c r="K109" s="59"/>
      <c r="L109" s="59"/>
      <c r="M109" s="59"/>
      <c r="N109" s="57"/>
      <c r="O109" s="57"/>
      <c r="P109" s="57"/>
      <c r="Q109" s="82"/>
      <c r="R109" s="119"/>
      <c r="S109" s="125">
        <v>1</v>
      </c>
      <c r="T109" s="134"/>
      <c r="U109" s="35">
        <f t="shared" ref="U109" si="54">SUM(I109:S109)</f>
        <v>1</v>
      </c>
      <c r="V109" s="36">
        <f>U109/U117</f>
        <v>4.329004329004329E-3</v>
      </c>
      <c r="W109" s="37">
        <f t="shared" si="48"/>
        <v>178.34</v>
      </c>
      <c r="X109" s="38">
        <f t="shared" si="49"/>
        <v>1919.6357843028002</v>
      </c>
    </row>
    <row r="110" spans="1:24" ht="22.5" customHeight="1" thickBot="1" x14ac:dyDescent="0.25">
      <c r="A110" s="1"/>
      <c r="B110" s="1"/>
      <c r="C110" s="99" t="s">
        <v>21</v>
      </c>
      <c r="D110" s="89"/>
      <c r="E110" s="100"/>
      <c r="F110" s="101"/>
      <c r="G110" s="102"/>
      <c r="H110" s="164">
        <f t="shared" ref="H110:T110" si="55">SUM(H102:H109)</f>
        <v>2</v>
      </c>
      <c r="I110" s="93">
        <f t="shared" si="55"/>
        <v>0</v>
      </c>
      <c r="J110" s="94">
        <f t="shared" si="55"/>
        <v>0</v>
      </c>
      <c r="K110" s="103">
        <f t="shared" si="55"/>
        <v>0</v>
      </c>
      <c r="L110" s="103">
        <f t="shared" si="55"/>
        <v>0</v>
      </c>
      <c r="M110" s="103">
        <f t="shared" si="55"/>
        <v>0</v>
      </c>
      <c r="N110" s="103">
        <f t="shared" si="55"/>
        <v>0</v>
      </c>
      <c r="O110" s="103">
        <f t="shared" si="55"/>
        <v>0</v>
      </c>
      <c r="P110" s="103">
        <f t="shared" si="55"/>
        <v>0</v>
      </c>
      <c r="Q110" s="104">
        <f t="shared" si="55"/>
        <v>0</v>
      </c>
      <c r="R110" s="104">
        <f t="shared" si="55"/>
        <v>0</v>
      </c>
      <c r="S110" s="104">
        <f t="shared" si="55"/>
        <v>8</v>
      </c>
      <c r="T110" s="138">
        <f t="shared" si="55"/>
        <v>0</v>
      </c>
      <c r="U110" s="95">
        <f>SUM(I110:T110)</f>
        <v>8</v>
      </c>
      <c r="V110" s="105">
        <f>U110/U117</f>
        <v>3.4632034632034632E-2</v>
      </c>
      <c r="W110" s="106">
        <f>SUM(W102:W109)</f>
        <v>1528.72</v>
      </c>
      <c r="X110" s="98">
        <f>SUM(X102:X109)</f>
        <v>16455.005137262404</v>
      </c>
    </row>
    <row r="111" spans="1:24" ht="17.25" customHeight="1" x14ac:dyDescent="0.2">
      <c r="A111" s="26" t="s">
        <v>106</v>
      </c>
      <c r="B111" s="1"/>
      <c r="C111" s="26" t="s">
        <v>208</v>
      </c>
      <c r="D111" s="168" t="s">
        <v>241</v>
      </c>
      <c r="E111" s="64">
        <v>79.790000000000006</v>
      </c>
      <c r="F111" s="44">
        <f t="shared" ref="F111:F115" si="56">E111*10.76391042</f>
        <v>858.85241241180006</v>
      </c>
      <c r="G111" s="54" t="s">
        <v>127</v>
      </c>
      <c r="H111" s="160"/>
      <c r="I111" s="85"/>
      <c r="J111" s="15"/>
      <c r="K111" s="59"/>
      <c r="L111" s="59"/>
      <c r="M111" s="59"/>
      <c r="N111" s="57"/>
      <c r="O111" s="57"/>
      <c r="P111" s="57"/>
      <c r="Q111" s="82"/>
      <c r="R111" s="119"/>
      <c r="S111" s="125"/>
      <c r="T111" s="134"/>
      <c r="U111" s="35">
        <f t="shared" ref="U111:U113" si="57">SUM(I111:S111)</f>
        <v>0</v>
      </c>
      <c r="V111" s="36">
        <f>U111/U117</f>
        <v>0</v>
      </c>
      <c r="W111" s="37">
        <f t="shared" ref="W111:W115" si="58">U111*E111</f>
        <v>0</v>
      </c>
      <c r="X111" s="38">
        <f t="shared" ref="X111:X115" si="59">U111*F111</f>
        <v>0</v>
      </c>
    </row>
    <row r="112" spans="1:24" ht="17.25" customHeight="1" x14ac:dyDescent="0.2">
      <c r="A112" s="20" t="s">
        <v>110</v>
      </c>
      <c r="B112" s="1"/>
      <c r="C112" s="20" t="s">
        <v>210</v>
      </c>
      <c r="D112" s="169" t="s">
        <v>229</v>
      </c>
      <c r="E112" s="46">
        <v>38.369999999999997</v>
      </c>
      <c r="F112" s="44">
        <f t="shared" si="56"/>
        <v>413.01124281539995</v>
      </c>
      <c r="G112" s="54" t="s">
        <v>128</v>
      </c>
      <c r="H112" s="160"/>
      <c r="I112" s="85"/>
      <c r="J112" s="15"/>
      <c r="K112" s="59"/>
      <c r="L112" s="59"/>
      <c r="M112" s="59"/>
      <c r="N112" s="57"/>
      <c r="O112" s="57"/>
      <c r="P112" s="57"/>
      <c r="Q112" s="82"/>
      <c r="R112" s="119"/>
      <c r="S112" s="125"/>
      <c r="T112" s="134"/>
      <c r="U112" s="35">
        <f t="shared" si="57"/>
        <v>0</v>
      </c>
      <c r="V112" s="36">
        <f>U112/U117</f>
        <v>0</v>
      </c>
      <c r="W112" s="37">
        <f t="shared" si="58"/>
        <v>0</v>
      </c>
      <c r="X112" s="38">
        <f t="shared" si="59"/>
        <v>0</v>
      </c>
    </row>
    <row r="113" spans="1:24" ht="17.25" customHeight="1" x14ac:dyDescent="0.2">
      <c r="A113" s="21" t="s">
        <v>107</v>
      </c>
      <c r="B113" s="1"/>
      <c r="C113" s="21" t="s">
        <v>211</v>
      </c>
      <c r="D113" s="170" t="s">
        <v>227</v>
      </c>
      <c r="E113" s="45">
        <v>94.22</v>
      </c>
      <c r="F113" s="44">
        <f t="shared" si="56"/>
        <v>1014.1756397724</v>
      </c>
      <c r="G113" s="54" t="s">
        <v>127</v>
      </c>
      <c r="H113" s="160"/>
      <c r="I113" s="85"/>
      <c r="J113" s="15"/>
      <c r="K113" s="59"/>
      <c r="L113" s="59"/>
      <c r="M113" s="59"/>
      <c r="N113" s="57"/>
      <c r="O113" s="57"/>
      <c r="P113" s="57"/>
      <c r="Q113" s="82"/>
      <c r="R113" s="119"/>
      <c r="S113" s="125"/>
      <c r="T113" s="134"/>
      <c r="U113" s="35">
        <f t="shared" si="57"/>
        <v>0</v>
      </c>
      <c r="V113" s="36">
        <f>U113/U117</f>
        <v>0</v>
      </c>
      <c r="W113" s="37">
        <f t="shared" si="58"/>
        <v>0</v>
      </c>
      <c r="X113" s="38">
        <f t="shared" si="59"/>
        <v>0</v>
      </c>
    </row>
    <row r="114" spans="1:24" ht="17.25" customHeight="1" x14ac:dyDescent="0.2">
      <c r="A114" s="20" t="s">
        <v>108</v>
      </c>
      <c r="B114" s="1"/>
      <c r="C114" s="20" t="s">
        <v>212</v>
      </c>
      <c r="D114" s="170" t="s">
        <v>238</v>
      </c>
      <c r="E114" s="49">
        <v>51.53</v>
      </c>
      <c r="F114" s="44">
        <f t="shared" si="56"/>
        <v>554.66430394259999</v>
      </c>
      <c r="G114" s="54" t="s">
        <v>127</v>
      </c>
      <c r="H114" s="160"/>
      <c r="I114" s="85"/>
      <c r="J114" s="15"/>
      <c r="K114" s="59"/>
      <c r="L114" s="59"/>
      <c r="M114" s="59"/>
      <c r="N114" s="57"/>
      <c r="O114" s="57"/>
      <c r="P114" s="57"/>
      <c r="Q114" s="82"/>
      <c r="R114" s="119"/>
      <c r="S114" s="125"/>
      <c r="T114" s="134"/>
      <c r="U114" s="35">
        <f>SUM(I114:S114)</f>
        <v>0</v>
      </c>
      <c r="V114" s="36">
        <f>U114/U117</f>
        <v>0</v>
      </c>
      <c r="W114" s="37">
        <f t="shared" si="58"/>
        <v>0</v>
      </c>
      <c r="X114" s="38">
        <f t="shared" si="59"/>
        <v>0</v>
      </c>
    </row>
    <row r="115" spans="1:24" ht="17.25" customHeight="1" thickBot="1" x14ac:dyDescent="0.25">
      <c r="A115" s="26" t="s">
        <v>109</v>
      </c>
      <c r="B115" s="1"/>
      <c r="C115" s="26" t="s">
        <v>213</v>
      </c>
      <c r="D115" s="168" t="s">
        <v>231</v>
      </c>
      <c r="E115" s="64">
        <v>81.2</v>
      </c>
      <c r="F115" s="44">
        <f t="shared" si="56"/>
        <v>874.02952610400007</v>
      </c>
      <c r="G115" s="54" t="s">
        <v>127</v>
      </c>
      <c r="H115" s="160"/>
      <c r="I115" s="85"/>
      <c r="J115" s="15"/>
      <c r="K115" s="59"/>
      <c r="L115" s="59"/>
      <c r="M115" s="59"/>
      <c r="N115" s="57"/>
      <c r="O115" s="57"/>
      <c r="P115" s="57"/>
      <c r="Q115" s="82"/>
      <c r="R115" s="119"/>
      <c r="S115" s="125"/>
      <c r="T115" s="134"/>
      <c r="U115" s="35">
        <f t="shared" ref="U115" si="60">SUM(I115:S115)</f>
        <v>0</v>
      </c>
      <c r="V115" s="36">
        <f>U115/U117</f>
        <v>0</v>
      </c>
      <c r="W115" s="37">
        <f t="shared" si="58"/>
        <v>0</v>
      </c>
      <c r="X115" s="38">
        <f t="shared" si="59"/>
        <v>0</v>
      </c>
    </row>
    <row r="116" spans="1:24" ht="24" customHeight="1" thickBot="1" x14ac:dyDescent="0.25">
      <c r="A116" s="1"/>
      <c r="B116" s="1"/>
      <c r="C116" s="99" t="s">
        <v>21</v>
      </c>
      <c r="D116" s="89"/>
      <c r="E116" s="100"/>
      <c r="F116" s="101"/>
      <c r="G116" s="102"/>
      <c r="H116" s="164">
        <f t="shared" ref="H116:T116" si="61">SUM(H111:H115)</f>
        <v>0</v>
      </c>
      <c r="I116" s="93">
        <f t="shared" si="61"/>
        <v>0</v>
      </c>
      <c r="J116" s="94">
        <f t="shared" si="61"/>
        <v>0</v>
      </c>
      <c r="K116" s="103">
        <f t="shared" si="61"/>
        <v>0</v>
      </c>
      <c r="L116" s="103">
        <f t="shared" si="61"/>
        <v>0</v>
      </c>
      <c r="M116" s="103">
        <f t="shared" si="61"/>
        <v>0</v>
      </c>
      <c r="N116" s="103">
        <f t="shared" si="61"/>
        <v>0</v>
      </c>
      <c r="O116" s="103">
        <f t="shared" si="61"/>
        <v>0</v>
      </c>
      <c r="P116" s="103">
        <f t="shared" si="61"/>
        <v>0</v>
      </c>
      <c r="Q116" s="104">
        <f t="shared" si="61"/>
        <v>0</v>
      </c>
      <c r="R116" s="104">
        <f t="shared" si="61"/>
        <v>0</v>
      </c>
      <c r="S116" s="104">
        <f t="shared" si="61"/>
        <v>0</v>
      </c>
      <c r="T116" s="138">
        <f t="shared" si="61"/>
        <v>0</v>
      </c>
      <c r="U116" s="95">
        <f>SUM(I116:T116)</f>
        <v>0</v>
      </c>
      <c r="V116" s="105">
        <f>U116/U117</f>
        <v>0</v>
      </c>
      <c r="W116" s="106">
        <f>SUM(W111:W115)</f>
        <v>0</v>
      </c>
      <c r="X116" s="98">
        <f>SUM(X111:X113)</f>
        <v>0</v>
      </c>
    </row>
    <row r="117" spans="1:24" ht="50.25" customHeight="1" thickBot="1" x14ac:dyDescent="0.25">
      <c r="A117" s="1"/>
      <c r="B117" s="1"/>
      <c r="C117" s="23"/>
      <c r="D117" s="27"/>
      <c r="E117" s="28"/>
      <c r="F117" s="28"/>
      <c r="G117" s="28"/>
      <c r="H117" s="139">
        <f t="shared" ref="H117:O117" si="62">H29+H42+H45+H47+H62+H91+H101+H110+H116+H75</f>
        <v>42</v>
      </c>
      <c r="I117" s="139">
        <f t="shared" si="62"/>
        <v>18</v>
      </c>
      <c r="J117" s="139">
        <f t="shared" si="62"/>
        <v>21</v>
      </c>
      <c r="K117" s="139">
        <f t="shared" si="62"/>
        <v>23</v>
      </c>
      <c r="L117" s="139">
        <f t="shared" si="62"/>
        <v>23</v>
      </c>
      <c r="M117" s="139">
        <f t="shared" si="62"/>
        <v>23</v>
      </c>
      <c r="N117" s="139">
        <f t="shared" si="62"/>
        <v>19</v>
      </c>
      <c r="O117" s="139">
        <f t="shared" si="62"/>
        <v>19</v>
      </c>
      <c r="P117" s="139">
        <f t="shared" ref="P117:V117" si="63">P29+P42+P45+P47+P62+P91+P101+P110+P116+P75</f>
        <v>19</v>
      </c>
      <c r="Q117" s="139">
        <f t="shared" si="63"/>
        <v>32</v>
      </c>
      <c r="R117" s="139">
        <f t="shared" si="63"/>
        <v>20</v>
      </c>
      <c r="S117" s="139">
        <f t="shared" si="63"/>
        <v>14</v>
      </c>
      <c r="T117" s="140">
        <f t="shared" si="63"/>
        <v>0</v>
      </c>
      <c r="U117" s="128">
        <f>U29+U42+U45+U47+U62+U91+U101+U110+U116+U75</f>
        <v>231</v>
      </c>
      <c r="V117" s="113">
        <f t="shared" si="63"/>
        <v>1</v>
      </c>
      <c r="W117" s="114">
        <f>W29+W42+W45+W47+W62+W91+W101+W110+W116+W75</f>
        <v>18827</v>
      </c>
      <c r="X117" s="115">
        <f>X29+X42+X45+X47+X62+X91+X101+X110+X116+X75</f>
        <v>202652.14147734002</v>
      </c>
    </row>
    <row r="118" spans="1:24" ht="17.25" customHeight="1" x14ac:dyDescent="0.2">
      <c r="A118" s="1"/>
      <c r="B118" s="1"/>
    </row>
    <row r="119" spans="1:24" ht="75" customHeight="1" x14ac:dyDescent="0.2">
      <c r="A119" s="1"/>
      <c r="B119" s="1"/>
    </row>
    <row r="120" spans="1:24" ht="17.25" customHeight="1" x14ac:dyDescent="0.2">
      <c r="A120" s="1"/>
      <c r="B120" s="1"/>
    </row>
    <row r="121" spans="1:24" ht="17.25" customHeight="1" x14ac:dyDescent="0.2">
      <c r="A121" s="1"/>
      <c r="B121" s="1"/>
    </row>
    <row r="122" spans="1:24" ht="17.25" customHeight="1" x14ac:dyDescent="0.2">
      <c r="A122" s="1"/>
      <c r="B122" s="1"/>
    </row>
    <row r="123" spans="1:24" ht="17.25" customHeight="1" x14ac:dyDescent="0.2">
      <c r="A123" s="1"/>
      <c r="B123" s="1"/>
    </row>
    <row r="124" spans="1:24" ht="17.25" customHeight="1" x14ac:dyDescent="0.2">
      <c r="A124" s="1"/>
      <c r="B124" s="1"/>
    </row>
    <row r="125" spans="1:24" ht="17.25" customHeight="1" x14ac:dyDescent="0.2">
      <c r="A125" s="1"/>
      <c r="B125" s="1"/>
    </row>
    <row r="126" spans="1:24" ht="17.25" customHeight="1" x14ac:dyDescent="0.2">
      <c r="A126" s="1"/>
      <c r="B126" s="1"/>
    </row>
    <row r="127" spans="1:24" ht="17.25" customHeight="1" x14ac:dyDescent="0.2">
      <c r="A127" s="1"/>
      <c r="B127" s="1"/>
    </row>
    <row r="128" spans="1:24" ht="17.25" customHeight="1" x14ac:dyDescent="0.2">
      <c r="A128" s="1"/>
      <c r="B128" s="1"/>
    </row>
    <row r="129" spans="1:2" ht="17.25" customHeight="1" x14ac:dyDescent="0.2">
      <c r="A129" s="1"/>
      <c r="B129" s="1"/>
    </row>
    <row r="130" spans="1:2" ht="17.25" customHeight="1" x14ac:dyDescent="0.2">
      <c r="A130" s="1"/>
      <c r="B130" s="1"/>
    </row>
    <row r="131" spans="1:2" ht="17.25" customHeight="1" x14ac:dyDescent="0.2">
      <c r="A131" s="1"/>
      <c r="B131" s="1"/>
    </row>
    <row r="132" spans="1:2" ht="17.25" customHeight="1" x14ac:dyDescent="0.2">
      <c r="A132" s="1"/>
      <c r="B132" s="1"/>
    </row>
    <row r="133" spans="1:2" ht="17.25" customHeight="1" x14ac:dyDescent="0.2">
      <c r="A133" s="1"/>
      <c r="B133" s="1"/>
    </row>
    <row r="134" spans="1:2" ht="17.25" customHeight="1" x14ac:dyDescent="0.2">
      <c r="A134" s="1"/>
      <c r="B134" s="1"/>
    </row>
    <row r="135" spans="1:2" ht="17.25" customHeight="1" x14ac:dyDescent="0.2">
      <c r="A135" s="1"/>
      <c r="B135" s="1"/>
    </row>
    <row r="136" spans="1:2" ht="17.25" customHeight="1" x14ac:dyDescent="0.2">
      <c r="A136" s="1"/>
      <c r="B136" s="1"/>
    </row>
    <row r="137" spans="1:2" ht="17.25" customHeight="1" x14ac:dyDescent="0.2">
      <c r="A137" s="1"/>
      <c r="B137" s="1"/>
    </row>
    <row r="138" spans="1:2" ht="17.25" customHeight="1" x14ac:dyDescent="0.2">
      <c r="A138" s="1"/>
      <c r="B138" s="1"/>
    </row>
    <row r="139" spans="1:2" ht="17.25" customHeight="1" x14ac:dyDescent="0.2">
      <c r="A139" s="1"/>
      <c r="B139" s="1"/>
    </row>
    <row r="146" spans="1:2" x14ac:dyDescent="0.2">
      <c r="A146" s="2"/>
      <c r="B146" s="2"/>
    </row>
  </sheetData>
  <mergeCells count="31">
    <mergeCell ref="I4:S4"/>
    <mergeCell ref="I8:I9"/>
    <mergeCell ref="J8:J9"/>
    <mergeCell ref="L8:L9"/>
    <mergeCell ref="M8:M9"/>
    <mergeCell ref="K8:K9"/>
    <mergeCell ref="N8:N9"/>
    <mergeCell ref="O8:O9"/>
    <mergeCell ref="P8:P9"/>
    <mergeCell ref="Q8:Q9"/>
    <mergeCell ref="R8:R9"/>
    <mergeCell ref="S8:S9"/>
    <mergeCell ref="C3:E3"/>
    <mergeCell ref="C8:C9"/>
    <mergeCell ref="E8:F8"/>
    <mergeCell ref="G8:G9"/>
    <mergeCell ref="H8:H9"/>
    <mergeCell ref="D8:D9"/>
    <mergeCell ref="A8:A9"/>
    <mergeCell ref="U6:U7"/>
    <mergeCell ref="V6:V7"/>
    <mergeCell ref="X6:X7"/>
    <mergeCell ref="J6:J7"/>
    <mergeCell ref="K6:K7"/>
    <mergeCell ref="L6:L7"/>
    <mergeCell ref="P6:P7"/>
    <mergeCell ref="W6:W7"/>
    <mergeCell ref="W8:W9"/>
    <mergeCell ref="X8:X9"/>
    <mergeCell ref="U8:U9"/>
    <mergeCell ref="V8:V9"/>
  </mergeCells>
  <pageMargins left="0.7" right="0.7" top="0.75" bottom="0.75" header="0.3" footer="0.3"/>
  <pageSetup paperSize="3" scale="85" fitToHeight="0" orientation="landscape" r:id="rId1"/>
  <rowBreaks count="4" manualBreakCount="4">
    <brk id="45" max="16383" man="1"/>
    <brk id="91" max="16383" man="1"/>
    <brk id="118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 Matrix</vt:lpstr>
      <vt:lpstr>'Unit Matrix'!Print_Area</vt:lpstr>
    </vt:vector>
  </TitlesOfParts>
  <Company>kirkor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cad31</dc:creator>
  <cp:lastModifiedBy>Alexander Briseño</cp:lastModifiedBy>
  <cp:lastPrinted>2014-09-29T20:18:17Z</cp:lastPrinted>
  <dcterms:created xsi:type="dcterms:W3CDTF">1999-12-15T14:15:10Z</dcterms:created>
  <dcterms:modified xsi:type="dcterms:W3CDTF">2014-09-30T18:28:20Z</dcterms:modified>
</cp:coreProperties>
</file>